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torage\homes\S-1-5-21-1167378736-2199707310-2242153877-977587\Downloads\"/>
    </mc:Choice>
  </mc:AlternateContent>
  <xr:revisionPtr revIDLastSave="0" documentId="13_ncr:1_{9AEA3920-828A-4E86-AB72-29E6A7FC5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Data" sheetId="3" r:id="rId1"/>
    <sheet name="data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3" l="1"/>
  <c r="AA22" i="3"/>
  <c r="Y29" i="3"/>
  <c r="Y22" i="3"/>
  <c r="W29" i="3"/>
  <c r="W22" i="3"/>
  <c r="U29" i="3"/>
  <c r="U22" i="3"/>
  <c r="S29" i="3"/>
  <c r="S22" i="3"/>
  <c r="Q29" i="3"/>
  <c r="Q22" i="3"/>
  <c r="O29" i="3"/>
  <c r="O22" i="3"/>
  <c r="M29" i="3"/>
  <c r="M27" i="3"/>
  <c r="AA27" i="3" s="1"/>
  <c r="M22" i="3"/>
  <c r="T6" i="3"/>
  <c r="T5" i="3"/>
  <c r="S6" i="3"/>
  <c r="S5" i="3"/>
  <c r="R6" i="3"/>
  <c r="R5" i="3"/>
  <c r="Q6" i="3"/>
  <c r="Q5" i="3"/>
  <c r="P6" i="3"/>
  <c r="P5" i="3"/>
  <c r="O6" i="3"/>
  <c r="O5" i="3"/>
  <c r="N6" i="3"/>
  <c r="N5" i="3"/>
  <c r="M6" i="3"/>
  <c r="M5" i="3"/>
  <c r="L10" i="3"/>
  <c r="L9" i="3"/>
  <c r="L8" i="3"/>
  <c r="L7" i="3"/>
  <c r="I519" i="3"/>
  <c r="I517" i="3"/>
  <c r="I515" i="3"/>
  <c r="I513" i="3"/>
  <c r="I511" i="3"/>
  <c r="I8" i="3"/>
  <c r="I7" i="3"/>
  <c r="I6" i="3"/>
  <c r="I4" i="3"/>
  <c r="I3" i="3"/>
  <c r="H519" i="3"/>
  <c r="H517" i="3"/>
  <c r="H515" i="3"/>
  <c r="H513" i="3"/>
  <c r="H511" i="3"/>
  <c r="H8" i="3"/>
  <c r="H7" i="3"/>
  <c r="H6" i="3"/>
  <c r="H4" i="3"/>
  <c r="H5" i="3" s="1"/>
  <c r="H3" i="3"/>
  <c r="G519" i="3"/>
  <c r="G517" i="3"/>
  <c r="G515" i="3"/>
  <c r="G513" i="3"/>
  <c r="G511" i="3"/>
  <c r="G8" i="3"/>
  <c r="G7" i="3"/>
  <c r="G6" i="3"/>
  <c r="G4" i="3"/>
  <c r="G5" i="3" s="1"/>
  <c r="G3" i="3"/>
  <c r="F519" i="3"/>
  <c r="F517" i="3"/>
  <c r="F515" i="3"/>
  <c r="F513" i="3"/>
  <c r="F511" i="3"/>
  <c r="F8" i="3"/>
  <c r="F7" i="3"/>
  <c r="F6" i="3"/>
  <c r="F4" i="3"/>
  <c r="F5" i="3" s="1"/>
  <c r="F3" i="3"/>
  <c r="E519" i="3"/>
  <c r="E517" i="3"/>
  <c r="E515" i="3"/>
  <c r="E513" i="3"/>
  <c r="E511" i="3"/>
  <c r="E8" i="3"/>
  <c r="E7" i="3"/>
  <c r="E6" i="3"/>
  <c r="E4" i="3"/>
  <c r="E5" i="3" s="1"/>
  <c r="E3" i="3"/>
  <c r="D519" i="3"/>
  <c r="D517" i="3"/>
  <c r="D515" i="3"/>
  <c r="D513" i="3"/>
  <c r="D511" i="3"/>
  <c r="D8" i="3"/>
  <c r="D7" i="3"/>
  <c r="D6" i="3"/>
  <c r="D4" i="3"/>
  <c r="D3" i="3"/>
  <c r="C519" i="3"/>
  <c r="C517" i="3"/>
  <c r="C515" i="3"/>
  <c r="C513" i="3"/>
  <c r="C511" i="3"/>
  <c r="C8" i="3"/>
  <c r="C7" i="3"/>
  <c r="C6" i="3"/>
  <c r="C4" i="3"/>
  <c r="C5" i="3" s="1"/>
  <c r="C3" i="3"/>
  <c r="B519" i="3"/>
  <c r="B517" i="3"/>
  <c r="B515" i="3"/>
  <c r="B513" i="3"/>
  <c r="B511" i="3"/>
  <c r="B8" i="3"/>
  <c r="B7" i="3"/>
  <c r="B6" i="3"/>
  <c r="B4" i="3"/>
  <c r="B3" i="3"/>
  <c r="C4" i="2"/>
  <c r="D5" i="2" s="1"/>
  <c r="C5" i="2"/>
  <c r="C6" i="2"/>
  <c r="D6" i="2" s="1"/>
  <c r="C7" i="2"/>
  <c r="D7" i="2" s="1"/>
  <c r="C8" i="2"/>
  <c r="C9" i="2"/>
  <c r="C10" i="2"/>
  <c r="C11" i="2"/>
  <c r="D11" i="2" s="1"/>
  <c r="C12" i="2"/>
  <c r="C13" i="2"/>
  <c r="D13" i="2"/>
  <c r="C14" i="2"/>
  <c r="D14" i="2"/>
  <c r="C15" i="2"/>
  <c r="C16" i="2"/>
  <c r="C17" i="2"/>
  <c r="C18" i="2"/>
  <c r="C19" i="2"/>
  <c r="D19" i="2" s="1"/>
  <c r="C20" i="2"/>
  <c r="D20" i="2" s="1"/>
  <c r="C21" i="2"/>
  <c r="D21" i="2" s="1"/>
  <c r="C22" i="2"/>
  <c r="C23" i="2"/>
  <c r="D23" i="2" s="1"/>
  <c r="C24" i="2"/>
  <c r="C25" i="2"/>
  <c r="C26" i="2"/>
  <c r="D26" i="2" s="1"/>
  <c r="C27" i="2"/>
  <c r="C28" i="2"/>
  <c r="C29" i="2"/>
  <c r="C30" i="2"/>
  <c r="D30" i="2"/>
  <c r="C31" i="2"/>
  <c r="D31" i="2" s="1"/>
  <c r="C32" i="2"/>
  <c r="C33" i="2"/>
  <c r="C34" i="2"/>
  <c r="D34" i="2" s="1"/>
  <c r="C35" i="2"/>
  <c r="D35" i="2" s="1"/>
  <c r="C36" i="2"/>
  <c r="C37" i="2"/>
  <c r="D37" i="2"/>
  <c r="C38" i="2"/>
  <c r="D38" i="2" s="1"/>
  <c r="C39" i="2"/>
  <c r="C40" i="2"/>
  <c r="C41" i="2"/>
  <c r="C42" i="2"/>
  <c r="D42" i="2" s="1"/>
  <c r="C43" i="2"/>
  <c r="C44" i="2"/>
  <c r="D44" i="2" s="1"/>
  <c r="C45" i="2"/>
  <c r="C46" i="2"/>
  <c r="D46" i="2" s="1"/>
  <c r="C47" i="2"/>
  <c r="D47" i="2" s="1"/>
  <c r="C48" i="2"/>
  <c r="C49" i="2"/>
  <c r="C50" i="2"/>
  <c r="C51" i="2"/>
  <c r="C52" i="2"/>
  <c r="D52" i="2" s="1"/>
  <c r="C53" i="2"/>
  <c r="C54" i="2"/>
  <c r="D54" i="2" s="1"/>
  <c r="C55" i="2"/>
  <c r="D55" i="2"/>
  <c r="C56" i="2"/>
  <c r="C57" i="2"/>
  <c r="C58" i="2"/>
  <c r="C59" i="2"/>
  <c r="C60" i="2"/>
  <c r="D60" i="2" s="1"/>
  <c r="C61" i="2"/>
  <c r="D61" i="2" s="1"/>
  <c r="C62" i="2"/>
  <c r="C63" i="2"/>
  <c r="D63" i="2"/>
  <c r="C64" i="2"/>
  <c r="C65" i="2"/>
  <c r="C66" i="2"/>
  <c r="C67" i="2"/>
  <c r="C68" i="2"/>
  <c r="D68" i="2" s="1"/>
  <c r="C69" i="2"/>
  <c r="D69" i="2" s="1"/>
  <c r="C70" i="2"/>
  <c r="D70" i="2" s="1"/>
  <c r="C71" i="2"/>
  <c r="D71" i="2"/>
  <c r="C72" i="2"/>
  <c r="D72" i="2" s="1"/>
  <c r="C73" i="2"/>
  <c r="C74" i="2"/>
  <c r="C75" i="2"/>
  <c r="C76" i="2"/>
  <c r="D76" i="2" s="1"/>
  <c r="C77" i="2"/>
  <c r="D77" i="2" s="1"/>
  <c r="C78" i="2"/>
  <c r="D78" i="2" s="1"/>
  <c r="C79" i="2"/>
  <c r="D79" i="2"/>
  <c r="C80" i="2"/>
  <c r="C81" i="2"/>
  <c r="C82" i="2"/>
  <c r="C83" i="2"/>
  <c r="D83" i="2" s="1"/>
  <c r="C84" i="2"/>
  <c r="D84" i="2" s="1"/>
  <c r="C85" i="2"/>
  <c r="C86" i="2"/>
  <c r="D86" i="2" s="1"/>
  <c r="C87" i="2"/>
  <c r="D87" i="2"/>
  <c r="C88" i="2"/>
  <c r="C89" i="2"/>
  <c r="C90" i="2"/>
  <c r="C91" i="2"/>
  <c r="D91" i="2" s="1"/>
  <c r="C92" i="2"/>
  <c r="D92" i="2" s="1"/>
  <c r="C93" i="2"/>
  <c r="D93" i="2"/>
  <c r="C94" i="2"/>
  <c r="D94" i="2" s="1"/>
  <c r="C95" i="2"/>
  <c r="D95" i="2" s="1"/>
  <c r="C96" i="2"/>
  <c r="C97" i="2"/>
  <c r="C98" i="2"/>
  <c r="D98" i="2" s="1"/>
  <c r="C99" i="2"/>
  <c r="D99" i="2" s="1"/>
  <c r="C100" i="2"/>
  <c r="D100" i="2" s="1"/>
  <c r="C101" i="2"/>
  <c r="D101" i="2" s="1"/>
  <c r="C102" i="2"/>
  <c r="C103" i="2"/>
  <c r="D103" i="2" s="1"/>
  <c r="C104" i="2"/>
  <c r="C105" i="2"/>
  <c r="C106" i="2"/>
  <c r="C107" i="2"/>
  <c r="C108" i="2"/>
  <c r="D108" i="2" s="1"/>
  <c r="C109" i="2"/>
  <c r="C110" i="2"/>
  <c r="D110" i="2"/>
  <c r="C111" i="2"/>
  <c r="D111" i="2"/>
  <c r="C112" i="2"/>
  <c r="D112" i="2" s="1"/>
  <c r="C113" i="2"/>
  <c r="C114" i="2"/>
  <c r="C115" i="2"/>
  <c r="D115" i="2" s="1"/>
  <c r="C116" i="2"/>
  <c r="D117" i="2" s="1"/>
  <c r="C117" i="2"/>
  <c r="C118" i="2"/>
  <c r="D118" i="2" s="1"/>
  <c r="C119" i="2"/>
  <c r="C120" i="2"/>
  <c r="C121" i="2"/>
  <c r="C122" i="2"/>
  <c r="C123" i="2"/>
  <c r="D123" i="2" s="1"/>
  <c r="C124" i="2"/>
  <c r="D124" i="2" s="1"/>
  <c r="C125" i="2"/>
  <c r="D125" i="2"/>
  <c r="C126" i="2"/>
  <c r="D126" i="2" s="1"/>
  <c r="C127" i="2"/>
  <c r="D127" i="2" s="1"/>
  <c r="C128" i="2"/>
  <c r="D128" i="2" s="1"/>
  <c r="C129" i="2"/>
  <c r="C130" i="2"/>
  <c r="C131" i="2"/>
  <c r="C132" i="2"/>
  <c r="C133" i="2"/>
  <c r="C134" i="2"/>
  <c r="D134" i="2" s="1"/>
  <c r="C135" i="2"/>
  <c r="D135" i="2"/>
  <c r="C136" i="2"/>
  <c r="D136" i="2" s="1"/>
  <c r="C137" i="2"/>
  <c r="C138" i="2"/>
  <c r="C139" i="2"/>
  <c r="C140" i="2"/>
  <c r="C141" i="2"/>
  <c r="D141" i="2"/>
  <c r="C142" i="2"/>
  <c r="D142" i="2" s="1"/>
  <c r="C143" i="2"/>
  <c r="C144" i="2"/>
  <c r="C145" i="2"/>
  <c r="C146" i="2"/>
  <c r="D146" i="2" s="1"/>
  <c r="C147" i="2"/>
  <c r="C148" i="2"/>
  <c r="D148" i="2" s="1"/>
  <c r="C149" i="2"/>
  <c r="D149" i="2"/>
  <c r="C150" i="2"/>
  <c r="D150" i="2" s="1"/>
  <c r="C151" i="2"/>
  <c r="C152" i="2"/>
  <c r="D152" i="2" s="1"/>
  <c r="C153" i="2"/>
  <c r="C154" i="2"/>
  <c r="D154" i="2" s="1"/>
  <c r="C155" i="2"/>
  <c r="C156" i="2"/>
  <c r="C157" i="2"/>
  <c r="C158" i="2"/>
  <c r="D158" i="2" s="1"/>
  <c r="C159" i="2"/>
  <c r="C160" i="2"/>
  <c r="D160" i="2" s="1"/>
  <c r="C161" i="2"/>
  <c r="C162" i="2"/>
  <c r="C163" i="2"/>
  <c r="C164" i="2"/>
  <c r="C165" i="2"/>
  <c r="D165" i="2" s="1"/>
  <c r="C166" i="2"/>
  <c r="D166" i="2" s="1"/>
  <c r="C167" i="2"/>
  <c r="D167" i="2" s="1"/>
  <c r="C168" i="2"/>
  <c r="C169" i="2"/>
  <c r="C170" i="2"/>
  <c r="Y25" i="3"/>
  <c r="Y24" i="3"/>
  <c r="Y23" i="3"/>
  <c r="W25" i="3"/>
  <c r="W23" i="3"/>
  <c r="U25" i="3"/>
  <c r="V29" i="3" s="1"/>
  <c r="Z29" i="3"/>
  <c r="AA25" i="3"/>
  <c r="X29" i="3"/>
  <c r="M25" i="3"/>
  <c r="W24" i="3"/>
  <c r="M24" i="3"/>
  <c r="M23" i="3"/>
  <c r="Q25" i="3"/>
  <c r="R29" i="3" s="1"/>
  <c r="Q24" i="3"/>
  <c r="Q23" i="3"/>
  <c r="O25" i="3"/>
  <c r="P29" i="3" s="1"/>
  <c r="U24" i="3"/>
  <c r="U23" i="3"/>
  <c r="S25" i="3"/>
  <c r="N29" i="3"/>
  <c r="M30" i="3"/>
  <c r="O24" i="3"/>
  <c r="N30" i="3"/>
  <c r="O23" i="3"/>
  <c r="T10" i="3"/>
  <c r="O8" i="3"/>
  <c r="T9" i="3"/>
  <c r="O7" i="3"/>
  <c r="N10" i="3"/>
  <c r="T7" i="3"/>
  <c r="S10" i="3"/>
  <c r="S9" i="3"/>
  <c r="S8" i="3"/>
  <c r="P10" i="3"/>
  <c r="S7" i="3"/>
  <c r="P9" i="3"/>
  <c r="O10" i="3"/>
  <c r="T8" i="3"/>
  <c r="Q10" i="3"/>
  <c r="Q8" i="3"/>
  <c r="Q9" i="3"/>
  <c r="P8" i="3"/>
  <c r="M10" i="3"/>
  <c r="P7" i="3"/>
  <c r="M9" i="3"/>
  <c r="R10" i="3"/>
  <c r="M8" i="3"/>
  <c r="R9" i="3"/>
  <c r="M7" i="3"/>
  <c r="R8" i="3"/>
  <c r="N9" i="3"/>
  <c r="Q7" i="3"/>
  <c r="R7" i="3"/>
  <c r="O9" i="3"/>
  <c r="N8" i="3"/>
  <c r="N7" i="3"/>
  <c r="B2" i="3"/>
  <c r="G2" i="3"/>
  <c r="C2" i="3"/>
  <c r="H2" i="3"/>
  <c r="D2" i="3"/>
  <c r="I2" i="3"/>
  <c r="E2" i="3"/>
  <c r="F2" i="3"/>
  <c r="C177" i="2" a="1"/>
  <c r="AB29" i="3"/>
  <c r="AA23" i="3"/>
  <c r="AA24" i="3"/>
  <c r="T29" i="3"/>
  <c r="S23" i="3"/>
  <c r="S24" i="3"/>
  <c r="S31" i="3" l="1"/>
  <c r="S32" i="3" s="1"/>
  <c r="AA31" i="3"/>
  <c r="AA32" i="3" s="1"/>
  <c r="AA33" i="3" s="1"/>
  <c r="O31" i="3"/>
  <c r="U31" i="3"/>
  <c r="Q31" i="3"/>
  <c r="Q32" i="3" s="1"/>
  <c r="Q33" i="3" s="1"/>
  <c r="M31" i="3"/>
  <c r="M32" i="3"/>
  <c r="M33" i="3" s="1"/>
  <c r="M34" i="3" s="1"/>
  <c r="M35" i="3" s="1"/>
  <c r="W31" i="3"/>
  <c r="Y31" i="3"/>
  <c r="Y32" i="3" s="1"/>
  <c r="Y33" i="3" s="1"/>
  <c r="S27" i="3"/>
  <c r="U27" i="3"/>
  <c r="O27" i="3"/>
  <c r="Q27" i="3"/>
  <c r="Y27" i="3"/>
  <c r="W27" i="3"/>
  <c r="D5" i="3"/>
  <c r="D29" i="2"/>
  <c r="D15" i="2"/>
  <c r="I5" i="3"/>
  <c r="D109" i="2"/>
  <c r="D66" i="2"/>
  <c r="D53" i="2"/>
  <c r="D24" i="2"/>
  <c r="D162" i="2"/>
  <c r="D51" i="2"/>
  <c r="D45" i="2"/>
  <c r="D159" i="2"/>
  <c r="D104" i="2"/>
  <c r="D62" i="2"/>
  <c r="D48" i="2"/>
  <c r="D75" i="2"/>
  <c r="D116" i="2"/>
  <c r="D88" i="2"/>
  <c r="D74" i="2"/>
  <c r="B5" i="3"/>
  <c r="D147" i="2"/>
  <c r="D122" i="2"/>
  <c r="D85" i="2"/>
  <c r="D36" i="2"/>
  <c r="D12" i="2"/>
  <c r="D133" i="2"/>
  <c r="D59" i="2"/>
  <c r="D22" i="2"/>
  <c r="D10" i="2"/>
  <c r="D170" i="2"/>
  <c r="D157" i="2"/>
  <c r="D144" i="2"/>
  <c r="D119" i="2"/>
  <c r="D107" i="2"/>
  <c r="D82" i="2"/>
  <c r="D58" i="2"/>
  <c r="D143" i="2"/>
  <c r="D131" i="2"/>
  <c r="D106" i="2"/>
  <c r="D32" i="2"/>
  <c r="D8" i="2"/>
  <c r="D168" i="2"/>
  <c r="D130" i="2"/>
  <c r="D80" i="2"/>
  <c r="D56" i="2"/>
  <c r="D67" i="2"/>
  <c r="D43" i="2"/>
  <c r="D18" i="2"/>
  <c r="D151" i="2"/>
  <c r="D140" i="2"/>
  <c r="D102" i="2"/>
  <c r="D164" i="2"/>
  <c r="D139" i="2"/>
  <c r="D114" i="2"/>
  <c r="D90" i="2"/>
  <c r="D16" i="2"/>
  <c r="D163" i="2"/>
  <c r="D138" i="2"/>
  <c r="D64" i="2"/>
  <c r="D40" i="2"/>
  <c r="D28" i="2"/>
  <c r="D39" i="2"/>
  <c r="D156" i="2"/>
  <c r="D120" i="2"/>
  <c r="D155" i="2"/>
  <c r="D132" i="2"/>
  <c r="D96" i="2"/>
  <c r="D50" i="2"/>
  <c r="D27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25" i="2"/>
  <c r="D17" i="2"/>
  <c r="D9" i="2"/>
  <c r="C177" i="2"/>
  <c r="R31" i="3"/>
  <c r="AA30" i="3"/>
  <c r="AB30" i="3" s="1"/>
  <c r="Z31" i="3"/>
  <c r="AA28" i="3"/>
  <c r="AB28" i="3" s="1"/>
  <c r="R32" i="3"/>
  <c r="T31" i="3"/>
  <c r="Z32" i="3"/>
  <c r="N31" i="3"/>
  <c r="M28" i="3"/>
  <c r="N28" i="3" s="1"/>
  <c r="N32" i="3"/>
  <c r="AB31" i="3"/>
  <c r="P31" i="3"/>
  <c r="N33" i="3"/>
  <c r="X31" i="3"/>
  <c r="AB32" i="3"/>
  <c r="N35" i="3"/>
  <c r="N34" i="3"/>
  <c r="T32" i="3"/>
  <c r="V31" i="3"/>
  <c r="AB33" i="3"/>
  <c r="Z33" i="3"/>
  <c r="R33" i="3"/>
  <c r="D177" i="2" a="1"/>
  <c r="Q34" i="3" l="1"/>
  <c r="Y34" i="3"/>
  <c r="U32" i="3"/>
  <c r="W32" i="3"/>
  <c r="M36" i="3"/>
  <c r="O32" i="3"/>
  <c r="S33" i="3"/>
  <c r="AA34" i="3"/>
  <c r="D177" i="2"/>
  <c r="R34" i="3"/>
  <c r="S30" i="3"/>
  <c r="T30" i="3" s="1"/>
  <c r="V32" i="3"/>
  <c r="AB34" i="3"/>
  <c r="W30" i="3"/>
  <c r="X30" i="3" s="1"/>
  <c r="Y28" i="3"/>
  <c r="Z28" i="3" s="1"/>
  <c r="Q30" i="3"/>
  <c r="R30" i="3" s="1"/>
  <c r="Z34" i="3"/>
  <c r="S28" i="3"/>
  <c r="T28" i="3" s="1"/>
  <c r="X32" i="3"/>
  <c r="Q28" i="3"/>
  <c r="R28" i="3" s="1"/>
  <c r="N36" i="3"/>
  <c r="O30" i="3"/>
  <c r="P30" i="3" s="1"/>
  <c r="U28" i="3"/>
  <c r="V28" i="3" s="1"/>
  <c r="T33" i="3"/>
  <c r="Y30" i="3"/>
  <c r="Z30" i="3" s="1"/>
  <c r="W28" i="3"/>
  <c r="X28" i="3" s="1"/>
  <c r="U30" i="3"/>
  <c r="V30" i="3" s="1"/>
  <c r="O28" i="3"/>
  <c r="P28" i="3" s="1"/>
  <c r="P32" i="3"/>
  <c r="C178" i="2" a="1"/>
  <c r="O33" i="3" l="1"/>
  <c r="S34" i="3"/>
  <c r="M37" i="3"/>
  <c r="W33" i="3"/>
  <c r="Y35" i="3"/>
  <c r="AA35" i="3"/>
  <c r="U33" i="3"/>
  <c r="Q35" i="3"/>
  <c r="C178" i="2"/>
  <c r="P33" i="3"/>
  <c r="T34" i="3"/>
  <c r="N37" i="3"/>
  <c r="X33" i="3"/>
  <c r="Z35" i="3"/>
  <c r="AB35" i="3"/>
  <c r="V33" i="3"/>
  <c r="R35" i="3"/>
  <c r="C179" i="2" a="1"/>
  <c r="Q36" i="3" l="1"/>
  <c r="U34" i="3"/>
  <c r="AA36" i="3"/>
  <c r="Y36" i="3"/>
  <c r="W34" i="3"/>
  <c r="M38" i="3"/>
  <c r="S35" i="3"/>
  <c r="O34" i="3"/>
  <c r="C179" i="2"/>
  <c r="R36" i="3"/>
  <c r="V34" i="3"/>
  <c r="AB36" i="3"/>
  <c r="Z36" i="3"/>
  <c r="X34" i="3"/>
  <c r="N38" i="3"/>
  <c r="T35" i="3"/>
  <c r="P34" i="3"/>
  <c r="C183" i="2" a="1"/>
  <c r="O35" i="3" l="1"/>
  <c r="S36" i="3"/>
  <c r="M39" i="3"/>
  <c r="W35" i="3"/>
  <c r="Y37" i="3"/>
  <c r="AA37" i="3"/>
  <c r="U35" i="3"/>
  <c r="Q37" i="3"/>
  <c r="C183" i="2"/>
  <c r="P35" i="3"/>
  <c r="T36" i="3"/>
  <c r="N39" i="3"/>
  <c r="X35" i="3"/>
  <c r="Z37" i="3"/>
  <c r="AB37" i="3"/>
  <c r="V35" i="3"/>
  <c r="R37" i="3"/>
  <c r="D183" i="2" a="1"/>
  <c r="Q38" i="3" l="1"/>
  <c r="U36" i="3"/>
  <c r="AA38" i="3"/>
  <c r="Y38" i="3"/>
  <c r="W36" i="3"/>
  <c r="M40" i="3"/>
  <c r="S37" i="3"/>
  <c r="O36" i="3"/>
  <c r="D183" i="2"/>
  <c r="R38" i="3"/>
  <c r="V36" i="3"/>
  <c r="AB38" i="3"/>
  <c r="Z38" i="3"/>
  <c r="X36" i="3"/>
  <c r="N40" i="3"/>
  <c r="T37" i="3"/>
  <c r="P36" i="3"/>
  <c r="C184" i="2" a="1"/>
  <c r="O37" i="3" l="1"/>
  <c r="S38" i="3"/>
  <c r="M41" i="3"/>
  <c r="W37" i="3"/>
  <c r="Y39" i="3"/>
  <c r="AA39" i="3"/>
  <c r="U37" i="3"/>
  <c r="Q39" i="3"/>
  <c r="C184" i="2"/>
  <c r="P37" i="3"/>
  <c r="T38" i="3"/>
  <c r="N41" i="3"/>
  <c r="X37" i="3"/>
  <c r="Z39" i="3"/>
  <c r="AB39" i="3"/>
  <c r="V37" i="3"/>
  <c r="R39" i="3"/>
  <c r="C185" i="2" a="1"/>
  <c r="Q40" i="3" l="1"/>
  <c r="U38" i="3"/>
  <c r="AA40" i="3"/>
  <c r="Y40" i="3"/>
  <c r="W38" i="3"/>
  <c r="M42" i="3"/>
  <c r="S39" i="3"/>
  <c r="O38" i="3"/>
  <c r="C185" i="2"/>
  <c r="R40" i="3"/>
  <c r="V38" i="3"/>
  <c r="AB40" i="3"/>
  <c r="Z40" i="3"/>
  <c r="X38" i="3"/>
  <c r="N42" i="3"/>
  <c r="T39" i="3"/>
  <c r="P38" i="3"/>
  <c r="C193" i="2" a="1"/>
  <c r="O39" i="3" l="1"/>
  <c r="S40" i="3"/>
  <c r="M43" i="3"/>
  <c r="W39" i="3"/>
  <c r="Y41" i="3"/>
  <c r="AA41" i="3"/>
  <c r="U39" i="3"/>
  <c r="Q41" i="3"/>
  <c r="C193" i="2"/>
  <c r="D193" i="2"/>
  <c r="E193" i="2"/>
  <c r="P39" i="3"/>
  <c r="T40" i="3"/>
  <c r="N43" i="3"/>
  <c r="X39" i="3"/>
  <c r="Z41" i="3"/>
  <c r="AB41" i="3"/>
  <c r="R41" i="3"/>
  <c r="V39" i="3"/>
  <c r="F193" i="2" a="1"/>
  <c r="U40" i="3" l="1"/>
  <c r="Q42" i="3"/>
  <c r="AA42" i="3"/>
  <c r="Y42" i="3"/>
  <c r="W40" i="3"/>
  <c r="M44" i="3"/>
  <c r="S41" i="3"/>
  <c r="O40" i="3"/>
  <c r="F193" i="2"/>
  <c r="V40" i="3"/>
  <c r="R42" i="3"/>
  <c r="AB42" i="3"/>
  <c r="Z42" i="3"/>
  <c r="X40" i="3"/>
  <c r="N44" i="3"/>
  <c r="T41" i="3"/>
  <c r="P40" i="3"/>
  <c r="C194" i="2" a="1"/>
  <c r="O41" i="3" l="1"/>
  <c r="S42" i="3"/>
  <c r="M45" i="3"/>
  <c r="W41" i="3"/>
  <c r="Y43" i="3"/>
  <c r="AA43" i="3"/>
  <c r="Q43" i="3"/>
  <c r="U41" i="3"/>
  <c r="C194" i="2"/>
  <c r="D194" i="2"/>
  <c r="E194" i="2"/>
  <c r="P41" i="3"/>
  <c r="T42" i="3"/>
  <c r="N45" i="3"/>
  <c r="X41" i="3"/>
  <c r="AB43" i="3"/>
  <c r="V41" i="3"/>
  <c r="Z43" i="3"/>
  <c r="R43" i="3"/>
  <c r="C195" i="2" a="1"/>
  <c r="Q44" i="3" l="1"/>
  <c r="Y44" i="3"/>
  <c r="U42" i="3"/>
  <c r="AA44" i="3"/>
  <c r="W42" i="3"/>
  <c r="M46" i="3"/>
  <c r="S43" i="3"/>
  <c r="O42" i="3"/>
  <c r="C195" i="2"/>
  <c r="D195" i="2"/>
  <c r="E195" i="2"/>
  <c r="Z44" i="3"/>
  <c r="AB44" i="3"/>
  <c r="N46" i="3"/>
  <c r="R44" i="3"/>
  <c r="V42" i="3"/>
  <c r="X42" i="3"/>
  <c r="T43" i="3"/>
  <c r="P42" i="3"/>
  <c r="C196" i="2" a="1"/>
  <c r="O43" i="3" l="1"/>
  <c r="S44" i="3"/>
  <c r="W43" i="3"/>
  <c r="U43" i="3"/>
  <c r="Q45" i="3"/>
  <c r="M47" i="3"/>
  <c r="AA45" i="3"/>
  <c r="Y45" i="3"/>
  <c r="C196" i="2"/>
  <c r="D196" i="2"/>
  <c r="E196" i="2"/>
  <c r="P43" i="3"/>
  <c r="X43" i="3"/>
  <c r="V43" i="3"/>
  <c r="AB45" i="3"/>
  <c r="T44" i="3"/>
  <c r="R45" i="3"/>
  <c r="N47" i="3"/>
  <c r="Z45" i="3"/>
  <c r="C197" i="2" a="1"/>
  <c r="Y46" i="3" l="1"/>
  <c r="M48" i="3"/>
  <c r="Q46" i="3"/>
  <c r="S45" i="3"/>
  <c r="AA46" i="3"/>
  <c r="U44" i="3"/>
  <c r="W44" i="3"/>
  <c r="O44" i="3"/>
  <c r="C197" i="2"/>
  <c r="D197" i="2"/>
  <c r="E197" i="2"/>
  <c r="Z46" i="3"/>
  <c r="N48" i="3"/>
  <c r="T45" i="3"/>
  <c r="AB46" i="3"/>
  <c r="X44" i="3"/>
  <c r="R46" i="3"/>
  <c r="V44" i="3"/>
  <c r="P44" i="3"/>
  <c r="C198" i="2" a="1"/>
  <c r="O45" i="3" l="1"/>
  <c r="U45" i="3"/>
  <c r="Q47" i="3"/>
  <c r="W45" i="3"/>
  <c r="AA47" i="3"/>
  <c r="S46" i="3"/>
  <c r="M49" i="3"/>
  <c r="Y47" i="3"/>
  <c r="C198" i="2"/>
  <c r="D198" i="2"/>
  <c r="E198" i="2"/>
  <c r="P45" i="3"/>
  <c r="V45" i="3"/>
  <c r="R47" i="3"/>
  <c r="X45" i="3"/>
  <c r="AB47" i="3"/>
  <c r="Z47" i="3"/>
  <c r="T46" i="3"/>
  <c r="N49" i="3"/>
  <c r="C203" i="2" a="1"/>
  <c r="M50" i="3" l="1"/>
  <c r="S47" i="3"/>
  <c r="Y48" i="3"/>
  <c r="AA48" i="3"/>
  <c r="W46" i="3"/>
  <c r="Q48" i="3"/>
  <c r="U46" i="3"/>
  <c r="O46" i="3"/>
  <c r="C203" i="2"/>
  <c r="D203" i="2"/>
  <c r="E203" i="2"/>
  <c r="N50" i="3"/>
  <c r="T47" i="3"/>
  <c r="Z48" i="3"/>
  <c r="AB48" i="3"/>
  <c r="X46" i="3"/>
  <c r="V46" i="3"/>
  <c r="R48" i="3"/>
  <c r="P46" i="3"/>
  <c r="F203" i="2" a="1"/>
  <c r="O47" i="3" l="1"/>
  <c r="Q49" i="3"/>
  <c r="U47" i="3"/>
  <c r="W47" i="3"/>
  <c r="AA49" i="3"/>
  <c r="Y49" i="3"/>
  <c r="S48" i="3"/>
  <c r="M51" i="3"/>
  <c r="F203" i="2"/>
  <c r="P47" i="3"/>
  <c r="R49" i="3"/>
  <c r="V47" i="3"/>
  <c r="X47" i="3"/>
  <c r="AB49" i="3"/>
  <c r="Z49" i="3"/>
  <c r="T48" i="3"/>
  <c r="N51" i="3"/>
  <c r="C204" i="2" a="1"/>
  <c r="M52" i="3" l="1"/>
  <c r="S49" i="3"/>
  <c r="Y50" i="3"/>
  <c r="AA50" i="3"/>
  <c r="W48" i="3"/>
  <c r="U48" i="3"/>
  <c r="Q50" i="3"/>
  <c r="O48" i="3"/>
  <c r="C204" i="2"/>
  <c r="D204" i="2"/>
  <c r="E204" i="2"/>
  <c r="N52" i="3"/>
  <c r="T49" i="3"/>
  <c r="AB50" i="3"/>
  <c r="V48" i="3"/>
  <c r="R50" i="3"/>
  <c r="P48" i="3"/>
  <c r="X48" i="3"/>
  <c r="Z50" i="3"/>
  <c r="C205" i="2" a="1"/>
  <c r="Y51" i="3" l="1"/>
  <c r="W49" i="3"/>
  <c r="O49" i="3"/>
  <c r="Q51" i="3"/>
  <c r="U49" i="3"/>
  <c r="AA51" i="3"/>
  <c r="S50" i="3"/>
  <c r="M53" i="3"/>
  <c r="C205" i="2"/>
  <c r="D205" i="2"/>
  <c r="E205" i="2"/>
  <c r="Z51" i="3"/>
  <c r="X49" i="3"/>
  <c r="P49" i="3"/>
  <c r="R51" i="3"/>
  <c r="V49" i="3"/>
  <c r="AB51" i="3"/>
  <c r="T50" i="3"/>
  <c r="N53" i="3"/>
  <c r="C206" i="2" a="1"/>
  <c r="M54" i="3" l="1"/>
  <c r="S51" i="3"/>
  <c r="AA52" i="3"/>
  <c r="U50" i="3"/>
  <c r="Q52" i="3"/>
  <c r="O50" i="3"/>
  <c r="W50" i="3"/>
  <c r="Y52" i="3"/>
  <c r="C206" i="2"/>
  <c r="D206" i="2"/>
  <c r="E206" i="2"/>
  <c r="N54" i="3"/>
  <c r="T51" i="3"/>
  <c r="AB52" i="3"/>
  <c r="V50" i="3"/>
  <c r="R52" i="3"/>
  <c r="P50" i="3"/>
  <c r="X50" i="3"/>
  <c r="Z52" i="3"/>
  <c r="C207" i="2" a="1"/>
  <c r="Y53" i="3" l="1"/>
  <c r="W51" i="3"/>
  <c r="O51" i="3"/>
  <c r="Q53" i="3"/>
  <c r="U51" i="3"/>
  <c r="AA53" i="3"/>
  <c r="S52" i="3"/>
  <c r="M55" i="3"/>
  <c r="C207" i="2"/>
  <c r="D207" i="2"/>
  <c r="E207" i="2"/>
  <c r="Z53" i="3"/>
  <c r="X51" i="3"/>
  <c r="P51" i="3"/>
  <c r="R53" i="3"/>
  <c r="V51" i="3"/>
  <c r="AB53" i="3"/>
  <c r="T52" i="3"/>
  <c r="N55" i="3"/>
  <c r="C208" i="2" a="1"/>
  <c r="M56" i="3" l="1"/>
  <c r="S53" i="3"/>
  <c r="AA54" i="3"/>
  <c r="U52" i="3"/>
  <c r="Q54" i="3"/>
  <c r="O52" i="3"/>
  <c r="W52" i="3"/>
  <c r="Y54" i="3"/>
  <c r="C208" i="2"/>
  <c r="D208" i="2"/>
  <c r="E208" i="2"/>
  <c r="N56" i="3"/>
  <c r="T53" i="3"/>
  <c r="AB54" i="3"/>
  <c r="R54" i="3"/>
  <c r="P52" i="3"/>
  <c r="X52" i="3"/>
  <c r="V52" i="3"/>
  <c r="Z54" i="3"/>
  <c r="A213" i="2" a="1"/>
  <c r="Y55" i="3" l="1"/>
  <c r="U53" i="3"/>
  <c r="W53" i="3"/>
  <c r="O53" i="3"/>
  <c r="Q55" i="3"/>
  <c r="AA55" i="3"/>
  <c r="S54" i="3"/>
  <c r="M57" i="3"/>
  <c r="A213" i="2"/>
  <c r="B213" i="2"/>
  <c r="A217" i="2"/>
  <c r="C218" i="2"/>
  <c r="D218" i="2"/>
  <c r="E218" i="2"/>
  <c r="A219" i="2"/>
  <c r="Z55" i="3"/>
  <c r="V53" i="3"/>
  <c r="X53" i="3"/>
  <c r="P53" i="3"/>
  <c r="R55" i="3"/>
  <c r="AB55" i="3"/>
  <c r="T54" i="3"/>
  <c r="N57" i="3"/>
  <c r="B219" i="2" a="1"/>
  <c r="M58" i="3" l="1"/>
  <c r="S55" i="3"/>
  <c r="AA56" i="3"/>
  <c r="Q56" i="3"/>
  <c r="O54" i="3"/>
  <c r="W54" i="3"/>
  <c r="U54" i="3"/>
  <c r="Y56" i="3"/>
  <c r="B219" i="2"/>
  <c r="C219" i="2"/>
  <c r="D219" i="2"/>
  <c r="E219" i="2"/>
  <c r="A221" i="2"/>
  <c r="N58" i="3"/>
  <c r="T55" i="3"/>
  <c r="AB56" i="3"/>
  <c r="R56" i="3"/>
  <c r="X54" i="3"/>
  <c r="Z56" i="3"/>
  <c r="P54" i="3"/>
  <c r="V54" i="3"/>
  <c r="B221" i="2" a="1"/>
  <c r="U55" i="3" l="1"/>
  <c r="O55" i="3"/>
  <c r="Y57" i="3"/>
  <c r="W55" i="3"/>
  <c r="Q57" i="3"/>
  <c r="AA57" i="3"/>
  <c r="S56" i="3"/>
  <c r="M59" i="3"/>
  <c r="B221" i="2"/>
  <c r="C221" i="2"/>
  <c r="D221" i="2"/>
  <c r="E221" i="2"/>
  <c r="E222" i="2" s="1"/>
  <c r="C222" i="2"/>
  <c r="D222" i="2"/>
  <c r="A223" i="2"/>
  <c r="A226" i="2"/>
  <c r="V55" i="3"/>
  <c r="P55" i="3"/>
  <c r="Z57" i="3"/>
  <c r="X55" i="3"/>
  <c r="R57" i="3"/>
  <c r="AB57" i="3"/>
  <c r="T56" i="3"/>
  <c r="N59" i="3"/>
  <c r="B226" i="2"/>
  <c r="C226" i="2"/>
  <c r="D226" i="2"/>
  <c r="A229" i="2" a="1"/>
  <c r="M60" i="3" l="1"/>
  <c r="S57" i="3"/>
  <c r="AA58" i="3"/>
  <c r="Q58" i="3"/>
  <c r="W56" i="3"/>
  <c r="Y58" i="3"/>
  <c r="O56" i="3"/>
  <c r="U56" i="3"/>
  <c r="A229" i="2"/>
  <c r="A230" i="2"/>
  <c r="A231" i="2"/>
  <c r="A232" i="2"/>
  <c r="A233" i="2"/>
  <c r="A234" i="2"/>
  <c r="A235" i="2"/>
  <c r="A236" i="2"/>
  <c r="N60" i="3"/>
  <c r="T57" i="3"/>
  <c r="AB58" i="3"/>
  <c r="R58" i="3"/>
  <c r="X56" i="3"/>
  <c r="Z58" i="3"/>
  <c r="P56" i="3"/>
  <c r="V56" i="3"/>
  <c r="B229" i="2" a="1"/>
  <c r="U57" i="3" l="1"/>
  <c r="O57" i="3"/>
  <c r="Y59" i="3"/>
  <c r="W57" i="3"/>
  <c r="Q59" i="3"/>
  <c r="AA59" i="3"/>
  <c r="S58" i="3"/>
  <c r="M61" i="3"/>
  <c r="B229" i="2"/>
  <c r="B230" i="2"/>
  <c r="B231" i="2"/>
  <c r="B232" i="2"/>
  <c r="B233" i="2"/>
  <c r="B234" i="2"/>
  <c r="B235" i="2"/>
  <c r="B236" i="2"/>
  <c r="P57" i="3"/>
  <c r="Z59" i="3"/>
  <c r="X57" i="3"/>
  <c r="R59" i="3"/>
  <c r="AB59" i="3"/>
  <c r="T58" i="3"/>
  <c r="N61" i="3"/>
  <c r="V57" i="3"/>
  <c r="C229" i="2" a="1"/>
  <c r="U58" i="3" l="1"/>
  <c r="M62" i="3"/>
  <c r="S59" i="3"/>
  <c r="AA60" i="3"/>
  <c r="Q60" i="3"/>
  <c r="W58" i="3"/>
  <c r="Y60" i="3"/>
  <c r="O58" i="3"/>
  <c r="C229" i="2"/>
  <c r="D229" i="2"/>
  <c r="V58" i="3"/>
  <c r="N62" i="3"/>
  <c r="T59" i="3"/>
  <c r="R60" i="3"/>
  <c r="X58" i="3"/>
  <c r="Z60" i="3"/>
  <c r="P58" i="3"/>
  <c r="AB60" i="3"/>
  <c r="E229" i="2" a="1"/>
  <c r="AA61" i="3" l="1"/>
  <c r="O59" i="3"/>
  <c r="Y61" i="3"/>
  <c r="W59" i="3"/>
  <c r="Q61" i="3"/>
  <c r="S60" i="3"/>
  <c r="M63" i="3"/>
  <c r="U59" i="3"/>
  <c r="E229" i="2"/>
  <c r="F229" i="2"/>
  <c r="AB61" i="3"/>
  <c r="P59" i="3"/>
  <c r="X59" i="3"/>
  <c r="R61" i="3"/>
  <c r="N63" i="3"/>
  <c r="T60" i="3"/>
  <c r="Z61" i="3"/>
  <c r="V59" i="3"/>
  <c r="C230" i="2" a="1"/>
  <c r="U60" i="3" l="1"/>
  <c r="Y62" i="3"/>
  <c r="S61" i="3"/>
  <c r="M64" i="3"/>
  <c r="Q62" i="3"/>
  <c r="W60" i="3"/>
  <c r="O60" i="3"/>
  <c r="AA62" i="3"/>
  <c r="C230" i="2"/>
  <c r="D230" i="2"/>
  <c r="V60" i="3"/>
  <c r="Z62" i="3"/>
  <c r="T61" i="3"/>
  <c r="N64" i="3"/>
  <c r="R62" i="3"/>
  <c r="X60" i="3"/>
  <c r="P60" i="3"/>
  <c r="AB62" i="3"/>
  <c r="E230" i="2" a="1"/>
  <c r="AA63" i="3" l="1"/>
  <c r="O61" i="3"/>
  <c r="W61" i="3"/>
  <c r="Q63" i="3"/>
  <c r="M65" i="3"/>
  <c r="S62" i="3"/>
  <c r="Y63" i="3"/>
  <c r="U61" i="3"/>
  <c r="E230" i="2"/>
  <c r="F230" i="2"/>
  <c r="AB63" i="3"/>
  <c r="P61" i="3"/>
  <c r="X61" i="3"/>
  <c r="R63" i="3"/>
  <c r="N65" i="3"/>
  <c r="T62" i="3"/>
  <c r="Z63" i="3"/>
  <c r="V61" i="3"/>
  <c r="C231" i="2" a="1"/>
  <c r="U62" i="3" l="1"/>
  <c r="Y64" i="3"/>
  <c r="S63" i="3"/>
  <c r="M66" i="3"/>
  <c r="Q64" i="3"/>
  <c r="W62" i="3"/>
  <c r="O62" i="3"/>
  <c r="AA64" i="3"/>
  <c r="C231" i="2"/>
  <c r="D231" i="2"/>
  <c r="V62" i="3"/>
  <c r="Z64" i="3"/>
  <c r="T63" i="3"/>
  <c r="N66" i="3"/>
  <c r="R64" i="3"/>
  <c r="X62" i="3"/>
  <c r="P62" i="3"/>
  <c r="AB64" i="3"/>
  <c r="E231" i="2" a="1"/>
  <c r="AA65" i="3" l="1"/>
  <c r="O63" i="3"/>
  <c r="W63" i="3"/>
  <c r="Q65" i="3"/>
  <c r="M67" i="3"/>
  <c r="S64" i="3"/>
  <c r="Y65" i="3"/>
  <c r="U63" i="3"/>
  <c r="E231" i="2"/>
  <c r="F231" i="2"/>
  <c r="AB65" i="3"/>
  <c r="P63" i="3"/>
  <c r="X63" i="3"/>
  <c r="R65" i="3"/>
  <c r="N67" i="3"/>
  <c r="T64" i="3"/>
  <c r="Z65" i="3"/>
  <c r="V63" i="3"/>
  <c r="C232" i="2" a="1"/>
  <c r="U64" i="3" l="1"/>
  <c r="Y66" i="3"/>
  <c r="S65" i="3"/>
  <c r="M68" i="3"/>
  <c r="Q66" i="3"/>
  <c r="W64" i="3"/>
  <c r="O64" i="3"/>
  <c r="AA66" i="3"/>
  <c r="C232" i="2"/>
  <c r="D232" i="2"/>
  <c r="V64" i="3"/>
  <c r="Z66" i="3"/>
  <c r="T65" i="3"/>
  <c r="N68" i="3"/>
  <c r="R66" i="3"/>
  <c r="X64" i="3"/>
  <c r="P64" i="3"/>
  <c r="AB66" i="3"/>
  <c r="E232" i="2" a="1"/>
  <c r="AA67" i="3" l="1"/>
  <c r="O65" i="3"/>
  <c r="W65" i="3"/>
  <c r="Q67" i="3"/>
  <c r="M69" i="3"/>
  <c r="S66" i="3"/>
  <c r="Y67" i="3"/>
  <c r="U65" i="3"/>
  <c r="E232" i="2"/>
  <c r="F232" i="2"/>
  <c r="AB67" i="3"/>
  <c r="P65" i="3"/>
  <c r="X65" i="3"/>
  <c r="R67" i="3"/>
  <c r="N69" i="3"/>
  <c r="T66" i="3"/>
  <c r="Z67" i="3"/>
  <c r="V65" i="3"/>
  <c r="C233" i="2" a="1"/>
  <c r="U66" i="3" l="1"/>
  <c r="Y68" i="3"/>
  <c r="S67" i="3"/>
  <c r="M70" i="3"/>
  <c r="Q68" i="3"/>
  <c r="W66" i="3"/>
  <c r="O66" i="3"/>
  <c r="AA68" i="3"/>
  <c r="C233" i="2"/>
  <c r="D233" i="2"/>
  <c r="V66" i="3"/>
  <c r="Z68" i="3"/>
  <c r="T67" i="3"/>
  <c r="N70" i="3"/>
  <c r="R68" i="3"/>
  <c r="X66" i="3"/>
  <c r="P66" i="3"/>
  <c r="AB68" i="3"/>
  <c r="E233" i="2" a="1"/>
  <c r="AA69" i="3" l="1"/>
  <c r="O67" i="3"/>
  <c r="W67" i="3"/>
  <c r="Q69" i="3"/>
  <c r="M71" i="3"/>
  <c r="S68" i="3"/>
  <c r="Y69" i="3"/>
  <c r="U67" i="3"/>
  <c r="E233" i="2"/>
  <c r="F233" i="2"/>
  <c r="AB69" i="3"/>
  <c r="P67" i="3"/>
  <c r="X67" i="3"/>
  <c r="R69" i="3"/>
  <c r="N71" i="3"/>
  <c r="T68" i="3"/>
  <c r="Z69" i="3"/>
  <c r="V67" i="3"/>
  <c r="C234" i="2" a="1"/>
  <c r="U68" i="3" l="1"/>
  <c r="Y70" i="3"/>
  <c r="S69" i="3"/>
  <c r="M72" i="3"/>
  <c r="Q70" i="3"/>
  <c r="W68" i="3"/>
  <c r="O68" i="3"/>
  <c r="AA70" i="3"/>
  <c r="C234" i="2"/>
  <c r="D234" i="2"/>
  <c r="V68" i="3"/>
  <c r="Z70" i="3"/>
  <c r="T69" i="3"/>
  <c r="N72" i="3"/>
  <c r="R70" i="3"/>
  <c r="X68" i="3"/>
  <c r="P68" i="3"/>
  <c r="AB70" i="3"/>
  <c r="E234" i="2" a="1"/>
  <c r="AA71" i="3" l="1"/>
  <c r="O69" i="3"/>
  <c r="W69" i="3"/>
  <c r="Q71" i="3"/>
  <c r="M73" i="3"/>
  <c r="S70" i="3"/>
  <c r="Y71" i="3"/>
  <c r="U69" i="3"/>
  <c r="E234" i="2"/>
  <c r="F234" i="2"/>
  <c r="AB71" i="3"/>
  <c r="P69" i="3"/>
  <c r="X69" i="3"/>
  <c r="R71" i="3"/>
  <c r="N73" i="3"/>
  <c r="T70" i="3"/>
  <c r="Z71" i="3"/>
  <c r="V69" i="3"/>
  <c r="C235" i="2" a="1"/>
  <c r="U70" i="3" l="1"/>
  <c r="Y72" i="3"/>
  <c r="S71" i="3"/>
  <c r="M74" i="3"/>
  <c r="Q72" i="3"/>
  <c r="W70" i="3"/>
  <c r="O70" i="3"/>
  <c r="AA72" i="3"/>
  <c r="C235" i="2"/>
  <c r="D235" i="2"/>
  <c r="V70" i="3"/>
  <c r="Z72" i="3"/>
  <c r="T71" i="3"/>
  <c r="N74" i="3"/>
  <c r="R72" i="3"/>
  <c r="X70" i="3"/>
  <c r="P70" i="3"/>
  <c r="AB72" i="3"/>
  <c r="E235" i="2" a="1"/>
  <c r="AA73" i="3" l="1"/>
  <c r="O71" i="3"/>
  <c r="W71" i="3"/>
  <c r="Q73" i="3"/>
  <c r="M75" i="3"/>
  <c r="S72" i="3"/>
  <c r="Y73" i="3"/>
  <c r="U71" i="3"/>
  <c r="E235" i="2"/>
  <c r="F235" i="2"/>
  <c r="AB73" i="3"/>
  <c r="P71" i="3"/>
  <c r="X71" i="3"/>
  <c r="R73" i="3"/>
  <c r="N75" i="3"/>
  <c r="T72" i="3"/>
  <c r="Z73" i="3"/>
  <c r="V71" i="3"/>
  <c r="C236" i="2" a="1"/>
  <c r="U72" i="3" l="1"/>
  <c r="Y74" i="3"/>
  <c r="S73" i="3"/>
  <c r="M76" i="3"/>
  <c r="Q74" i="3"/>
  <c r="W72" i="3"/>
  <c r="O72" i="3"/>
  <c r="AA74" i="3"/>
  <c r="C236" i="2"/>
  <c r="D236" i="2"/>
  <c r="V72" i="3"/>
  <c r="Z74" i="3"/>
  <c r="T73" i="3"/>
  <c r="N76" i="3"/>
  <c r="R74" i="3"/>
  <c r="X72" i="3"/>
  <c r="P72" i="3"/>
  <c r="AB74" i="3"/>
  <c r="E236" i="2" a="1"/>
  <c r="AA75" i="3" l="1"/>
  <c r="O73" i="3"/>
  <c r="W73" i="3"/>
  <c r="Q75" i="3"/>
  <c r="M77" i="3"/>
  <c r="S74" i="3"/>
  <c r="Y75" i="3"/>
  <c r="U73" i="3"/>
  <c r="E236" i="2"/>
  <c r="F236" i="2"/>
  <c r="A237" i="2"/>
  <c r="B237" i="2"/>
  <c r="C237" i="2"/>
  <c r="AB75" i="3"/>
  <c r="P73" i="3"/>
  <c r="X73" i="3"/>
  <c r="R75" i="3"/>
  <c r="N77" i="3"/>
  <c r="T74" i="3"/>
  <c r="Z75" i="3"/>
  <c r="V73" i="3"/>
  <c r="A239" i="2" a="1"/>
  <c r="U74" i="3" l="1"/>
  <c r="Y76" i="3"/>
  <c r="S75" i="3"/>
  <c r="M78" i="3"/>
  <c r="Q76" i="3"/>
  <c r="W74" i="3"/>
  <c r="O74" i="3"/>
  <c r="AA76" i="3"/>
  <c r="A239" i="2"/>
  <c r="B239" i="2"/>
  <c r="C239" i="2"/>
  <c r="D239" i="2"/>
  <c r="A240" i="2"/>
  <c r="B240" i="2"/>
  <c r="C240" i="2"/>
  <c r="D240" i="2"/>
  <c r="A241" i="2"/>
  <c r="B241" i="2"/>
  <c r="C241" i="2"/>
  <c r="D241" i="2"/>
  <c r="A242" i="2"/>
  <c r="B242" i="2"/>
  <c r="C242" i="2"/>
  <c r="D242" i="2"/>
  <c r="A243" i="2"/>
  <c r="B243" i="2"/>
  <c r="C243" i="2"/>
  <c r="D243" i="2"/>
  <c r="A244" i="2"/>
  <c r="B244" i="2"/>
  <c r="C244" i="2"/>
  <c r="D244" i="2"/>
  <c r="A245" i="2"/>
  <c r="B245" i="2"/>
  <c r="C245" i="2"/>
  <c r="D245" i="2"/>
  <c r="A246" i="2"/>
  <c r="B246" i="2"/>
  <c r="C246" i="2"/>
  <c r="D246" i="2"/>
  <c r="A247" i="2"/>
  <c r="B247" i="2"/>
  <c r="C247" i="2"/>
  <c r="D247" i="2"/>
  <c r="A248" i="2"/>
  <c r="B248" i="2"/>
  <c r="C248" i="2"/>
  <c r="D248" i="2"/>
  <c r="A249" i="2"/>
  <c r="B249" i="2"/>
  <c r="C249" i="2"/>
  <c r="D249" i="2"/>
  <c r="A250" i="2"/>
  <c r="B250" i="2"/>
  <c r="C250" i="2"/>
  <c r="D250" i="2"/>
  <c r="A251" i="2"/>
  <c r="B251" i="2"/>
  <c r="C251" i="2"/>
  <c r="D251" i="2"/>
  <c r="A252" i="2"/>
  <c r="B252" i="2"/>
  <c r="C252" i="2"/>
  <c r="D252" i="2"/>
  <c r="A253" i="2"/>
  <c r="B253" i="2"/>
  <c r="C253" i="2"/>
  <c r="D253" i="2"/>
  <c r="A254" i="2"/>
  <c r="B254" i="2"/>
  <c r="C254" i="2"/>
  <c r="D254" i="2"/>
  <c r="A255" i="2"/>
  <c r="B255" i="2"/>
  <c r="C255" i="2"/>
  <c r="D255" i="2"/>
  <c r="A256" i="2"/>
  <c r="B256" i="2"/>
  <c r="C256" i="2"/>
  <c r="D256" i="2"/>
  <c r="A257" i="2"/>
  <c r="B257" i="2"/>
  <c r="C257" i="2"/>
  <c r="D257" i="2"/>
  <c r="A258" i="2"/>
  <c r="B258" i="2"/>
  <c r="C258" i="2"/>
  <c r="D258" i="2"/>
  <c r="A259" i="2"/>
  <c r="B259" i="2"/>
  <c r="C259" i="2"/>
  <c r="D259" i="2"/>
  <c r="A260" i="2"/>
  <c r="B260" i="2"/>
  <c r="C260" i="2"/>
  <c r="D260" i="2"/>
  <c r="A261" i="2"/>
  <c r="B261" i="2"/>
  <c r="C261" i="2"/>
  <c r="D261" i="2"/>
  <c r="A262" i="2"/>
  <c r="B262" i="2"/>
  <c r="C262" i="2"/>
  <c r="D262" i="2"/>
  <c r="A263" i="2"/>
  <c r="B263" i="2"/>
  <c r="C263" i="2"/>
  <c r="D263" i="2"/>
  <c r="A264" i="2"/>
  <c r="B264" i="2"/>
  <c r="C264" i="2"/>
  <c r="D264" i="2"/>
  <c r="A265" i="2"/>
  <c r="B265" i="2"/>
  <c r="C265" i="2"/>
  <c r="D265" i="2"/>
  <c r="A266" i="2"/>
  <c r="B266" i="2"/>
  <c r="C266" i="2"/>
  <c r="D266" i="2"/>
  <c r="A267" i="2"/>
  <c r="B267" i="2"/>
  <c r="C267" i="2"/>
  <c r="D267" i="2"/>
  <c r="A268" i="2"/>
  <c r="B268" i="2"/>
  <c r="C268" i="2"/>
  <c r="D268" i="2"/>
  <c r="A269" i="2"/>
  <c r="B269" i="2"/>
  <c r="C269" i="2"/>
  <c r="D269" i="2"/>
  <c r="A270" i="2"/>
  <c r="B270" i="2"/>
  <c r="C270" i="2"/>
  <c r="D270" i="2"/>
  <c r="A271" i="2"/>
  <c r="B271" i="2"/>
  <c r="C271" i="2"/>
  <c r="D271" i="2"/>
  <c r="A272" i="2"/>
  <c r="B272" i="2"/>
  <c r="C272" i="2"/>
  <c r="D272" i="2"/>
  <c r="A273" i="2"/>
  <c r="B273" i="2"/>
  <c r="C273" i="2"/>
  <c r="D273" i="2"/>
  <c r="A274" i="2"/>
  <c r="B274" i="2"/>
  <c r="C274" i="2"/>
  <c r="D274" i="2"/>
  <c r="A275" i="2"/>
  <c r="B275" i="2"/>
  <c r="C275" i="2"/>
  <c r="D275" i="2"/>
  <c r="A276" i="2"/>
  <c r="B276" i="2"/>
  <c r="C276" i="2"/>
  <c r="D276" i="2"/>
  <c r="A277" i="2"/>
  <c r="B277" i="2"/>
  <c r="C277" i="2"/>
  <c r="D277" i="2"/>
  <c r="A278" i="2"/>
  <c r="B278" i="2"/>
  <c r="C278" i="2"/>
  <c r="D278" i="2"/>
  <c r="A279" i="2"/>
  <c r="B279" i="2"/>
  <c r="C279" i="2"/>
  <c r="D279" i="2"/>
  <c r="A280" i="2"/>
  <c r="B280" i="2"/>
  <c r="C280" i="2"/>
  <c r="D280" i="2"/>
  <c r="A281" i="2"/>
  <c r="B281" i="2"/>
  <c r="C281" i="2"/>
  <c r="D281" i="2"/>
  <c r="A282" i="2"/>
  <c r="B282" i="2"/>
  <c r="C282" i="2"/>
  <c r="D282" i="2"/>
  <c r="A283" i="2"/>
  <c r="B283" i="2"/>
  <c r="C283" i="2"/>
  <c r="D283" i="2"/>
  <c r="A284" i="2"/>
  <c r="B284" i="2"/>
  <c r="C284" i="2"/>
  <c r="D284" i="2"/>
  <c r="A285" i="2"/>
  <c r="B285" i="2"/>
  <c r="C285" i="2"/>
  <c r="D285" i="2"/>
  <c r="A286" i="2"/>
  <c r="B286" i="2"/>
  <c r="C286" i="2"/>
  <c r="D286" i="2"/>
  <c r="A287" i="2"/>
  <c r="B287" i="2"/>
  <c r="C287" i="2"/>
  <c r="D287" i="2"/>
  <c r="A288" i="2"/>
  <c r="B288" i="2"/>
  <c r="C288" i="2"/>
  <c r="D288" i="2"/>
  <c r="A289" i="2"/>
  <c r="B289" i="2"/>
  <c r="C289" i="2"/>
  <c r="D289" i="2"/>
  <c r="A290" i="2"/>
  <c r="B290" i="2"/>
  <c r="C290" i="2"/>
  <c r="D290" i="2"/>
  <c r="A291" i="2"/>
  <c r="B291" i="2"/>
  <c r="C291" i="2"/>
  <c r="D291" i="2"/>
  <c r="A292" i="2"/>
  <c r="B292" i="2"/>
  <c r="C292" i="2"/>
  <c r="D292" i="2"/>
  <c r="A293" i="2"/>
  <c r="B293" i="2"/>
  <c r="C293" i="2"/>
  <c r="D293" i="2"/>
  <c r="A294" i="2"/>
  <c r="B294" i="2"/>
  <c r="C294" i="2"/>
  <c r="D294" i="2"/>
  <c r="A295" i="2"/>
  <c r="B295" i="2"/>
  <c r="C295" i="2"/>
  <c r="D295" i="2"/>
  <c r="A296" i="2"/>
  <c r="B296" i="2"/>
  <c r="C296" i="2"/>
  <c r="D296" i="2"/>
  <c r="A297" i="2"/>
  <c r="B297" i="2"/>
  <c r="C297" i="2"/>
  <c r="D297" i="2"/>
  <c r="A298" i="2"/>
  <c r="B298" i="2"/>
  <c r="C298" i="2"/>
  <c r="D298" i="2"/>
  <c r="A299" i="2"/>
  <c r="B299" i="2"/>
  <c r="C299" i="2"/>
  <c r="D299" i="2"/>
  <c r="A300" i="2"/>
  <c r="B300" i="2"/>
  <c r="C300" i="2"/>
  <c r="D300" i="2"/>
  <c r="A301" i="2"/>
  <c r="B301" i="2"/>
  <c r="C301" i="2"/>
  <c r="D301" i="2"/>
  <c r="A302" i="2"/>
  <c r="B302" i="2"/>
  <c r="C302" i="2"/>
  <c r="D302" i="2"/>
  <c r="A303" i="2"/>
  <c r="B303" i="2"/>
  <c r="C303" i="2"/>
  <c r="D303" i="2"/>
  <c r="A304" i="2"/>
  <c r="B304" i="2"/>
  <c r="C304" i="2"/>
  <c r="D304" i="2"/>
  <c r="A305" i="2"/>
  <c r="B305" i="2"/>
  <c r="C305" i="2"/>
  <c r="D305" i="2"/>
  <c r="A306" i="2"/>
  <c r="B306" i="2"/>
  <c r="C306" i="2"/>
  <c r="D306" i="2"/>
  <c r="A307" i="2"/>
  <c r="B307" i="2"/>
  <c r="C307" i="2"/>
  <c r="D307" i="2"/>
  <c r="A308" i="2"/>
  <c r="B308" i="2"/>
  <c r="C308" i="2"/>
  <c r="D308" i="2"/>
  <c r="A309" i="2"/>
  <c r="B309" i="2"/>
  <c r="C309" i="2"/>
  <c r="D309" i="2"/>
  <c r="A310" i="2"/>
  <c r="B310" i="2"/>
  <c r="C310" i="2"/>
  <c r="D310" i="2"/>
  <c r="A311" i="2"/>
  <c r="B311" i="2"/>
  <c r="C311" i="2"/>
  <c r="D311" i="2"/>
  <c r="A312" i="2"/>
  <c r="B312" i="2"/>
  <c r="C312" i="2"/>
  <c r="D312" i="2"/>
  <c r="A313" i="2"/>
  <c r="B313" i="2"/>
  <c r="C313" i="2"/>
  <c r="D313" i="2"/>
  <c r="A314" i="2"/>
  <c r="B314" i="2"/>
  <c r="C314" i="2"/>
  <c r="D314" i="2"/>
  <c r="A315" i="2"/>
  <c r="B315" i="2"/>
  <c r="C315" i="2"/>
  <c r="D315" i="2"/>
  <c r="A316" i="2"/>
  <c r="B316" i="2"/>
  <c r="C316" i="2"/>
  <c r="D316" i="2"/>
  <c r="A317" i="2"/>
  <c r="B317" i="2"/>
  <c r="C317" i="2"/>
  <c r="D317" i="2"/>
  <c r="A318" i="2"/>
  <c r="B318" i="2"/>
  <c r="C318" i="2"/>
  <c r="D318" i="2"/>
  <c r="A319" i="2"/>
  <c r="B319" i="2"/>
  <c r="C319" i="2"/>
  <c r="D319" i="2"/>
  <c r="A320" i="2"/>
  <c r="B320" i="2"/>
  <c r="C320" i="2"/>
  <c r="D320" i="2"/>
  <c r="A321" i="2"/>
  <c r="B321" i="2"/>
  <c r="C321" i="2"/>
  <c r="D321" i="2"/>
  <c r="A322" i="2"/>
  <c r="B322" i="2"/>
  <c r="C322" i="2"/>
  <c r="D322" i="2"/>
  <c r="A323" i="2"/>
  <c r="B323" i="2"/>
  <c r="C323" i="2"/>
  <c r="D323" i="2"/>
  <c r="A324" i="2"/>
  <c r="B324" i="2"/>
  <c r="C324" i="2"/>
  <c r="D324" i="2"/>
  <c r="A325" i="2"/>
  <c r="B325" i="2"/>
  <c r="C325" i="2"/>
  <c r="D325" i="2"/>
  <c r="A326" i="2"/>
  <c r="B326" i="2"/>
  <c r="C326" i="2"/>
  <c r="D326" i="2"/>
  <c r="A327" i="2"/>
  <c r="B327" i="2"/>
  <c r="C327" i="2"/>
  <c r="D327" i="2"/>
  <c r="A328" i="2"/>
  <c r="B328" i="2"/>
  <c r="C328" i="2"/>
  <c r="D328" i="2"/>
  <c r="A329" i="2"/>
  <c r="B329" i="2"/>
  <c r="C329" i="2"/>
  <c r="D329" i="2"/>
  <c r="A330" i="2"/>
  <c r="B330" i="2"/>
  <c r="C330" i="2"/>
  <c r="D330" i="2"/>
  <c r="A331" i="2"/>
  <c r="B331" i="2"/>
  <c r="C331" i="2"/>
  <c r="D331" i="2"/>
  <c r="A332" i="2"/>
  <c r="B332" i="2"/>
  <c r="C332" i="2"/>
  <c r="D332" i="2"/>
  <c r="A333" i="2"/>
  <c r="B333" i="2"/>
  <c r="C333" i="2"/>
  <c r="D333" i="2"/>
  <c r="A334" i="2"/>
  <c r="B334" i="2"/>
  <c r="C334" i="2"/>
  <c r="D334" i="2"/>
  <c r="A335" i="2"/>
  <c r="B335" i="2"/>
  <c r="C335" i="2"/>
  <c r="D335" i="2"/>
  <c r="A336" i="2"/>
  <c r="B336" i="2"/>
  <c r="C336" i="2"/>
  <c r="D336" i="2"/>
  <c r="A337" i="2"/>
  <c r="B337" i="2"/>
  <c r="C337" i="2"/>
  <c r="D337" i="2"/>
  <c r="A338" i="2"/>
  <c r="B338" i="2"/>
  <c r="C338" i="2"/>
  <c r="D338" i="2"/>
  <c r="A339" i="2"/>
  <c r="B339" i="2"/>
  <c r="C339" i="2"/>
  <c r="D339" i="2"/>
  <c r="A340" i="2"/>
  <c r="B340" i="2"/>
  <c r="C340" i="2"/>
  <c r="D340" i="2"/>
  <c r="A341" i="2"/>
  <c r="B341" i="2"/>
  <c r="C341" i="2"/>
  <c r="D341" i="2"/>
  <c r="A342" i="2"/>
  <c r="B342" i="2"/>
  <c r="C342" i="2"/>
  <c r="D342" i="2"/>
  <c r="A343" i="2"/>
  <c r="B343" i="2"/>
  <c r="C343" i="2"/>
  <c r="D343" i="2"/>
  <c r="A344" i="2"/>
  <c r="B344" i="2"/>
  <c r="C344" i="2"/>
  <c r="D344" i="2"/>
  <c r="A345" i="2"/>
  <c r="B345" i="2"/>
  <c r="C345" i="2"/>
  <c r="D345" i="2"/>
  <c r="A346" i="2"/>
  <c r="B346" i="2"/>
  <c r="C346" i="2"/>
  <c r="D346" i="2"/>
  <c r="A347" i="2"/>
  <c r="B347" i="2"/>
  <c r="C347" i="2"/>
  <c r="D347" i="2"/>
  <c r="A348" i="2"/>
  <c r="B348" i="2"/>
  <c r="C348" i="2"/>
  <c r="D348" i="2"/>
  <c r="A349" i="2"/>
  <c r="B349" i="2"/>
  <c r="C349" i="2"/>
  <c r="D349" i="2"/>
  <c r="A350" i="2"/>
  <c r="B350" i="2"/>
  <c r="C350" i="2"/>
  <c r="D350" i="2"/>
  <c r="A351" i="2"/>
  <c r="B351" i="2"/>
  <c r="C351" i="2"/>
  <c r="D351" i="2"/>
  <c r="A352" i="2"/>
  <c r="B352" i="2"/>
  <c r="C352" i="2"/>
  <c r="D352" i="2"/>
  <c r="A353" i="2"/>
  <c r="B353" i="2"/>
  <c r="C353" i="2"/>
  <c r="D353" i="2"/>
  <c r="A354" i="2"/>
  <c r="B354" i="2"/>
  <c r="C354" i="2"/>
  <c r="D354" i="2"/>
  <c r="A355" i="2"/>
  <c r="B355" i="2"/>
  <c r="C355" i="2"/>
  <c r="D355" i="2"/>
  <c r="A356" i="2"/>
  <c r="B356" i="2"/>
  <c r="C356" i="2"/>
  <c r="D356" i="2"/>
  <c r="A357" i="2"/>
  <c r="B357" i="2"/>
  <c r="C357" i="2"/>
  <c r="D357" i="2"/>
  <c r="A358" i="2"/>
  <c r="B358" i="2"/>
  <c r="C358" i="2"/>
  <c r="D358" i="2"/>
  <c r="A359" i="2"/>
  <c r="B359" i="2"/>
  <c r="C359" i="2"/>
  <c r="D359" i="2"/>
  <c r="A360" i="2"/>
  <c r="B360" i="2"/>
  <c r="C360" i="2"/>
  <c r="D360" i="2"/>
  <c r="A361" i="2"/>
  <c r="B361" i="2"/>
  <c r="C361" i="2"/>
  <c r="D361" i="2"/>
  <c r="A362" i="2"/>
  <c r="B362" i="2"/>
  <c r="C362" i="2"/>
  <c r="D362" i="2"/>
  <c r="A363" i="2"/>
  <c r="B363" i="2"/>
  <c r="C363" i="2"/>
  <c r="D363" i="2"/>
  <c r="A364" i="2"/>
  <c r="B364" i="2"/>
  <c r="C364" i="2"/>
  <c r="D364" i="2"/>
  <c r="A365" i="2"/>
  <c r="B365" i="2"/>
  <c r="C365" i="2"/>
  <c r="D365" i="2"/>
  <c r="A366" i="2"/>
  <c r="B366" i="2"/>
  <c r="C366" i="2"/>
  <c r="D366" i="2"/>
  <c r="A367" i="2"/>
  <c r="B367" i="2"/>
  <c r="C367" i="2"/>
  <c r="D367" i="2"/>
  <c r="A368" i="2"/>
  <c r="B368" i="2"/>
  <c r="C368" i="2"/>
  <c r="D368" i="2"/>
  <c r="A369" i="2"/>
  <c r="B369" i="2"/>
  <c r="C369" i="2"/>
  <c r="D369" i="2"/>
  <c r="A370" i="2"/>
  <c r="B370" i="2"/>
  <c r="C370" i="2"/>
  <c r="D370" i="2"/>
  <c r="A371" i="2"/>
  <c r="B371" i="2"/>
  <c r="C371" i="2"/>
  <c r="D371" i="2"/>
  <c r="A372" i="2"/>
  <c r="B372" i="2"/>
  <c r="C372" i="2"/>
  <c r="D372" i="2"/>
  <c r="A373" i="2"/>
  <c r="B373" i="2"/>
  <c r="C373" i="2"/>
  <c r="D373" i="2"/>
  <c r="A374" i="2"/>
  <c r="B374" i="2"/>
  <c r="C374" i="2"/>
  <c r="D374" i="2"/>
  <c r="A375" i="2"/>
  <c r="B375" i="2"/>
  <c r="C375" i="2"/>
  <c r="D375" i="2"/>
  <c r="A376" i="2"/>
  <c r="B376" i="2"/>
  <c r="C376" i="2"/>
  <c r="D376" i="2"/>
  <c r="A377" i="2"/>
  <c r="B377" i="2"/>
  <c r="C377" i="2"/>
  <c r="D377" i="2"/>
  <c r="A378" i="2"/>
  <c r="B378" i="2"/>
  <c r="C378" i="2"/>
  <c r="D378" i="2"/>
  <c r="A379" i="2"/>
  <c r="B379" i="2"/>
  <c r="C379" i="2"/>
  <c r="D379" i="2"/>
  <c r="A380" i="2"/>
  <c r="B380" i="2"/>
  <c r="C380" i="2"/>
  <c r="D380" i="2"/>
  <c r="A381" i="2"/>
  <c r="B381" i="2"/>
  <c r="C381" i="2"/>
  <c r="D381" i="2"/>
  <c r="A382" i="2"/>
  <c r="B382" i="2"/>
  <c r="C382" i="2"/>
  <c r="D382" i="2"/>
  <c r="A383" i="2"/>
  <c r="B383" i="2"/>
  <c r="C383" i="2"/>
  <c r="D383" i="2"/>
  <c r="A384" i="2"/>
  <c r="B384" i="2"/>
  <c r="C384" i="2"/>
  <c r="D384" i="2"/>
  <c r="A385" i="2"/>
  <c r="B385" i="2"/>
  <c r="C385" i="2"/>
  <c r="D385" i="2"/>
  <c r="A386" i="2"/>
  <c r="B386" i="2"/>
  <c r="C386" i="2"/>
  <c r="D386" i="2"/>
  <c r="A387" i="2"/>
  <c r="B387" i="2"/>
  <c r="C387" i="2"/>
  <c r="D387" i="2"/>
  <c r="A388" i="2"/>
  <c r="B388" i="2"/>
  <c r="C388" i="2"/>
  <c r="D388" i="2"/>
  <c r="A389" i="2"/>
  <c r="B389" i="2"/>
  <c r="C389" i="2"/>
  <c r="D389" i="2"/>
  <c r="A390" i="2"/>
  <c r="B390" i="2"/>
  <c r="C390" i="2"/>
  <c r="D390" i="2"/>
  <c r="A391" i="2"/>
  <c r="B391" i="2"/>
  <c r="C391" i="2"/>
  <c r="D391" i="2"/>
  <c r="A392" i="2"/>
  <c r="B392" i="2"/>
  <c r="C392" i="2"/>
  <c r="D392" i="2"/>
  <c r="A393" i="2"/>
  <c r="B393" i="2"/>
  <c r="C393" i="2"/>
  <c r="D393" i="2"/>
  <c r="A394" i="2"/>
  <c r="B394" i="2"/>
  <c r="C394" i="2"/>
  <c r="D394" i="2"/>
  <c r="A395" i="2"/>
  <c r="B395" i="2"/>
  <c r="C395" i="2"/>
  <c r="D395" i="2"/>
  <c r="A396" i="2"/>
  <c r="B396" i="2"/>
  <c r="C396" i="2"/>
  <c r="D396" i="2"/>
  <c r="A397" i="2"/>
  <c r="B397" i="2"/>
  <c r="C397" i="2"/>
  <c r="D397" i="2"/>
  <c r="A398" i="2"/>
  <c r="B398" i="2"/>
  <c r="C398" i="2"/>
  <c r="D398" i="2"/>
  <c r="A399" i="2"/>
  <c r="B399" i="2"/>
  <c r="C399" i="2"/>
  <c r="D399" i="2"/>
  <c r="A400" i="2"/>
  <c r="B400" i="2"/>
  <c r="C400" i="2"/>
  <c r="D400" i="2"/>
  <c r="A401" i="2"/>
  <c r="B401" i="2"/>
  <c r="C401" i="2"/>
  <c r="D401" i="2"/>
  <c r="A402" i="2"/>
  <c r="B402" i="2"/>
  <c r="C402" i="2"/>
  <c r="D402" i="2"/>
  <c r="H272" i="2"/>
  <c r="I272" i="2"/>
  <c r="J272" i="2"/>
  <c r="K272" i="2"/>
  <c r="H273" i="2"/>
  <c r="I273" i="2"/>
  <c r="J273" i="2"/>
  <c r="K273" i="2"/>
  <c r="I276" i="2"/>
  <c r="I277" i="2"/>
  <c r="J277" i="2"/>
  <c r="I278" i="2"/>
  <c r="J278" i="2"/>
  <c r="I279" i="2"/>
  <c r="J279" i="2"/>
  <c r="V74" i="3"/>
  <c r="Z76" i="3"/>
  <c r="T75" i="3"/>
  <c r="N78" i="3"/>
  <c r="X74" i="3"/>
  <c r="R76" i="3"/>
  <c r="P74" i="3"/>
  <c r="AB76" i="3"/>
  <c r="AA77" i="3" l="1"/>
  <c r="O75" i="3"/>
  <c r="Q77" i="3"/>
  <c r="W75" i="3"/>
  <c r="M79" i="3"/>
  <c r="S76" i="3"/>
  <c r="Y77" i="3"/>
  <c r="U75" i="3"/>
  <c r="E226" i="2"/>
  <c r="H226" i="2"/>
  <c r="G226" i="2"/>
  <c r="AB77" i="3"/>
  <c r="P75" i="3"/>
  <c r="R77" i="3"/>
  <c r="X75" i="3"/>
  <c r="N79" i="3"/>
  <c r="T76" i="3"/>
  <c r="Z77" i="3"/>
  <c r="V75" i="3"/>
  <c r="K280" i="2" a="1"/>
  <c r="L280" i="2" a="1"/>
  <c r="U76" i="3" l="1"/>
  <c r="Y78" i="3"/>
  <c r="S77" i="3"/>
  <c r="M80" i="3"/>
  <c r="W76" i="3"/>
  <c r="Q78" i="3"/>
  <c r="O76" i="3"/>
  <c r="AA78" i="3"/>
  <c r="K280" i="2"/>
  <c r="J280" i="2" s="1"/>
  <c r="I280" i="2" s="1"/>
  <c r="L280" i="2"/>
  <c r="V76" i="3"/>
  <c r="Z78" i="3"/>
  <c r="T77" i="3"/>
  <c r="N80" i="3"/>
  <c r="X76" i="3"/>
  <c r="R78" i="3"/>
  <c r="AB78" i="3"/>
  <c r="P76" i="3"/>
  <c r="K281" i="2" a="1"/>
  <c r="O77" i="3" l="1"/>
  <c r="AA79" i="3"/>
  <c r="Q79" i="3"/>
  <c r="W77" i="3"/>
  <c r="M81" i="3"/>
  <c r="S78" i="3"/>
  <c r="Y79" i="3"/>
  <c r="U77" i="3"/>
  <c r="K281" i="2"/>
  <c r="J281" i="2" s="1"/>
  <c r="I281" i="2" s="1"/>
  <c r="P77" i="3"/>
  <c r="AB79" i="3"/>
  <c r="R79" i="3"/>
  <c r="X77" i="3"/>
  <c r="N81" i="3"/>
  <c r="T78" i="3"/>
  <c r="V77" i="3"/>
  <c r="Z79" i="3"/>
  <c r="K282" i="2" a="1"/>
  <c r="Y80" i="3" l="1"/>
  <c r="U78" i="3"/>
  <c r="S79" i="3"/>
  <c r="M82" i="3"/>
  <c r="W78" i="3"/>
  <c r="Q80" i="3"/>
  <c r="AA80" i="3"/>
  <c r="O78" i="3"/>
  <c r="K282" i="2"/>
  <c r="J282" i="2" s="1"/>
  <c r="I282" i="2" s="1"/>
  <c r="Z80" i="3"/>
  <c r="V78" i="3"/>
  <c r="T79" i="3"/>
  <c r="N82" i="3"/>
  <c r="X78" i="3"/>
  <c r="R80" i="3"/>
  <c r="AB80" i="3"/>
  <c r="P78" i="3"/>
  <c r="K283" i="2" a="1"/>
  <c r="O79" i="3" l="1"/>
  <c r="AA81" i="3"/>
  <c r="Q81" i="3"/>
  <c r="W79" i="3"/>
  <c r="M83" i="3"/>
  <c r="S80" i="3"/>
  <c r="U79" i="3"/>
  <c r="Y81" i="3"/>
  <c r="K283" i="2"/>
  <c r="J283" i="2" s="1"/>
  <c r="I283" i="2" s="1"/>
  <c r="P79" i="3"/>
  <c r="AB81" i="3"/>
  <c r="R81" i="3"/>
  <c r="X79" i="3"/>
  <c r="N83" i="3"/>
  <c r="V79" i="3"/>
  <c r="Z81" i="3"/>
  <c r="T80" i="3"/>
  <c r="K284" i="2" a="1"/>
  <c r="S81" i="3" l="1"/>
  <c r="Y82" i="3"/>
  <c r="U80" i="3"/>
  <c r="M84" i="3"/>
  <c r="W80" i="3"/>
  <c r="Q82" i="3"/>
  <c r="AA82" i="3"/>
  <c r="O80" i="3"/>
  <c r="K284" i="2"/>
  <c r="J284" i="2" s="1"/>
  <c r="I284" i="2" s="1"/>
  <c r="T81" i="3"/>
  <c r="Z82" i="3"/>
  <c r="N84" i="3"/>
  <c r="X80" i="3"/>
  <c r="AB82" i="3"/>
  <c r="P80" i="3"/>
  <c r="R82" i="3"/>
  <c r="V80" i="3"/>
  <c r="K285" i="2" a="1"/>
  <c r="U81" i="3" l="1"/>
  <c r="Q83" i="3"/>
  <c r="O81" i="3"/>
  <c r="AA83" i="3"/>
  <c r="W81" i="3"/>
  <c r="M85" i="3"/>
  <c r="Y83" i="3"/>
  <c r="S82" i="3"/>
  <c r="K285" i="2"/>
  <c r="J285" i="2" s="1"/>
  <c r="I285" i="2" s="1"/>
  <c r="V81" i="3"/>
  <c r="R83" i="3"/>
  <c r="P81" i="3"/>
  <c r="AB83" i="3"/>
  <c r="X81" i="3"/>
  <c r="Z83" i="3"/>
  <c r="T82" i="3"/>
  <c r="N85" i="3"/>
  <c r="K286" i="2" a="1"/>
  <c r="M86" i="3" l="1"/>
  <c r="S83" i="3"/>
  <c r="Y84" i="3"/>
  <c r="W82" i="3"/>
  <c r="AA84" i="3"/>
  <c r="O82" i="3"/>
  <c r="Q84" i="3"/>
  <c r="U82" i="3"/>
  <c r="K286" i="2"/>
  <c r="J286" i="2" s="1"/>
  <c r="I286" i="2" s="1"/>
  <c r="N86" i="3"/>
  <c r="T83" i="3"/>
  <c r="Z84" i="3"/>
  <c r="X82" i="3"/>
  <c r="AB84" i="3"/>
  <c r="P82" i="3"/>
  <c r="V82" i="3"/>
  <c r="R84" i="3"/>
  <c r="K287" i="2" a="1"/>
  <c r="Q85" i="3" l="1"/>
  <c r="U83" i="3"/>
  <c r="O83" i="3"/>
  <c r="AA85" i="3"/>
  <c r="W83" i="3"/>
  <c r="Y85" i="3"/>
  <c r="S84" i="3"/>
  <c r="M87" i="3"/>
  <c r="K287" i="2"/>
  <c r="J287" i="2" s="1"/>
  <c r="I287" i="2" s="1"/>
  <c r="R85" i="3"/>
  <c r="V83" i="3"/>
  <c r="P83" i="3"/>
  <c r="AB85" i="3"/>
  <c r="X83" i="3"/>
  <c r="Z85" i="3"/>
  <c r="T84" i="3"/>
  <c r="N87" i="3"/>
  <c r="J288" i="2" a="1"/>
  <c r="M88" i="3" l="1"/>
  <c r="S85" i="3"/>
  <c r="Y86" i="3"/>
  <c r="W84" i="3"/>
  <c r="AA86" i="3"/>
  <c r="O84" i="3"/>
  <c r="U84" i="3"/>
  <c r="Q86" i="3"/>
  <c r="J288" i="2"/>
  <c r="N88" i="3"/>
  <c r="T85" i="3"/>
  <c r="Z86" i="3"/>
  <c r="X84" i="3"/>
  <c r="AB86" i="3"/>
  <c r="P84" i="3"/>
  <c r="R86" i="3"/>
  <c r="V84" i="3"/>
  <c r="I289" i="2" a="1"/>
  <c r="U85" i="3" l="1"/>
  <c r="Q87" i="3"/>
  <c r="O85" i="3"/>
  <c r="AA87" i="3"/>
  <c r="W85" i="3"/>
  <c r="Y87" i="3"/>
  <c r="S86" i="3"/>
  <c r="M89" i="3"/>
  <c r="I289" i="2"/>
  <c r="V85" i="3"/>
  <c r="R87" i="3"/>
  <c r="P85" i="3"/>
  <c r="AB87" i="3"/>
  <c r="X85" i="3"/>
  <c r="Z87" i="3"/>
  <c r="T86" i="3"/>
  <c r="N89" i="3"/>
  <c r="F226" i="2"/>
  <c r="M90" i="3" l="1"/>
  <c r="S87" i="3"/>
  <c r="Y88" i="3"/>
  <c r="W86" i="3"/>
  <c r="AA88" i="3"/>
  <c r="O86" i="3"/>
  <c r="Q88" i="3"/>
  <c r="U86" i="3"/>
  <c r="N90" i="3"/>
  <c r="T87" i="3"/>
  <c r="Z88" i="3"/>
  <c r="X86" i="3"/>
  <c r="AB88" i="3"/>
  <c r="P86" i="3"/>
  <c r="R88" i="3"/>
  <c r="V86" i="3"/>
  <c r="U87" i="3" l="1"/>
  <c r="Q89" i="3"/>
  <c r="O87" i="3"/>
  <c r="AA89" i="3"/>
  <c r="W87" i="3"/>
  <c r="Y89" i="3"/>
  <c r="S88" i="3"/>
  <c r="M91" i="3"/>
  <c r="V87" i="3"/>
  <c r="R89" i="3"/>
  <c r="P87" i="3"/>
  <c r="AB89" i="3"/>
  <c r="X87" i="3"/>
  <c r="Z89" i="3"/>
  <c r="T88" i="3"/>
  <c r="N91" i="3"/>
  <c r="M92" i="3" l="1"/>
  <c r="S89" i="3"/>
  <c r="Y90" i="3"/>
  <c r="W88" i="3"/>
  <c r="AA90" i="3"/>
  <c r="O88" i="3"/>
  <c r="Q90" i="3"/>
  <c r="U88" i="3"/>
  <c r="N92" i="3"/>
  <c r="T89" i="3"/>
  <c r="Z90" i="3"/>
  <c r="X88" i="3"/>
  <c r="AB90" i="3"/>
  <c r="P88" i="3"/>
  <c r="R90" i="3"/>
  <c r="V88" i="3"/>
  <c r="U89" i="3" l="1"/>
  <c r="Q91" i="3"/>
  <c r="O89" i="3"/>
  <c r="AA91" i="3"/>
  <c r="W89" i="3"/>
  <c r="Y91" i="3"/>
  <c r="S90" i="3"/>
  <c r="M93" i="3"/>
  <c r="V89" i="3"/>
  <c r="R91" i="3"/>
  <c r="P89" i="3"/>
  <c r="AB91" i="3"/>
  <c r="X89" i="3"/>
  <c r="Z91" i="3"/>
  <c r="T90" i="3"/>
  <c r="N93" i="3"/>
  <c r="M94" i="3" l="1"/>
  <c r="S91" i="3"/>
  <c r="Y92" i="3"/>
  <c r="W90" i="3"/>
  <c r="AA92" i="3"/>
  <c r="O90" i="3"/>
  <c r="Q92" i="3"/>
  <c r="U90" i="3"/>
  <c r="N94" i="3"/>
  <c r="T91" i="3"/>
  <c r="Z92" i="3"/>
  <c r="X90" i="3"/>
  <c r="AB92" i="3"/>
  <c r="P90" i="3"/>
  <c r="R92" i="3"/>
  <c r="V90" i="3"/>
  <c r="U91" i="3" l="1"/>
  <c r="Q93" i="3"/>
  <c r="O91" i="3"/>
  <c r="AA93" i="3"/>
  <c r="W91" i="3"/>
  <c r="Y93" i="3"/>
  <c r="S92" i="3"/>
  <c r="M95" i="3"/>
  <c r="V91" i="3"/>
  <c r="R93" i="3"/>
  <c r="AB93" i="3"/>
  <c r="X91" i="3"/>
  <c r="Z93" i="3"/>
  <c r="T92" i="3"/>
  <c r="N95" i="3"/>
  <c r="P91" i="3"/>
  <c r="O92" i="3" l="1"/>
  <c r="M96" i="3"/>
  <c r="S93" i="3"/>
  <c r="Y94" i="3"/>
  <c r="W92" i="3"/>
  <c r="AA94" i="3"/>
  <c r="Q94" i="3"/>
  <c r="U92" i="3"/>
  <c r="P92" i="3"/>
  <c r="N96" i="3"/>
  <c r="T93" i="3"/>
  <c r="Z94" i="3"/>
  <c r="X92" i="3"/>
  <c r="AB94" i="3"/>
  <c r="R94" i="3"/>
  <c r="V92" i="3"/>
  <c r="U93" i="3" l="1"/>
  <c r="Q95" i="3"/>
  <c r="AA95" i="3"/>
  <c r="W93" i="3"/>
  <c r="Y95" i="3"/>
  <c r="S94" i="3"/>
  <c r="M97" i="3"/>
  <c r="O93" i="3"/>
  <c r="V93" i="3"/>
  <c r="R95" i="3"/>
  <c r="AB95" i="3"/>
  <c r="X93" i="3"/>
  <c r="Z95" i="3"/>
  <c r="T94" i="3"/>
  <c r="N97" i="3"/>
  <c r="P93" i="3"/>
  <c r="O94" i="3" l="1"/>
  <c r="M98" i="3"/>
  <c r="S95" i="3"/>
  <c r="Y96" i="3"/>
  <c r="W94" i="3"/>
  <c r="AA96" i="3"/>
  <c r="Q96" i="3"/>
  <c r="U94" i="3"/>
  <c r="P94" i="3"/>
  <c r="N98" i="3"/>
  <c r="T95" i="3"/>
  <c r="Z96" i="3"/>
  <c r="X94" i="3"/>
  <c r="AB96" i="3"/>
  <c r="R96" i="3"/>
  <c r="V94" i="3"/>
  <c r="U95" i="3" l="1"/>
  <c r="Q97" i="3"/>
  <c r="AA97" i="3"/>
  <c r="W95" i="3"/>
  <c r="Y97" i="3"/>
  <c r="S96" i="3"/>
  <c r="M99" i="3"/>
  <c r="O95" i="3"/>
  <c r="V95" i="3"/>
  <c r="R97" i="3"/>
  <c r="AB97" i="3"/>
  <c r="X95" i="3"/>
  <c r="Z97" i="3"/>
  <c r="T96" i="3"/>
  <c r="N99" i="3"/>
  <c r="P95" i="3"/>
  <c r="O96" i="3" l="1"/>
  <c r="M100" i="3"/>
  <c r="S97" i="3"/>
  <c r="Y98" i="3"/>
  <c r="W96" i="3"/>
  <c r="AA98" i="3"/>
  <c r="Q98" i="3"/>
  <c r="U96" i="3"/>
  <c r="P96" i="3"/>
  <c r="N100" i="3"/>
  <c r="T97" i="3"/>
  <c r="Z98" i="3"/>
  <c r="X96" i="3"/>
  <c r="AB98" i="3"/>
  <c r="R98" i="3"/>
  <c r="V96" i="3"/>
  <c r="U97" i="3" l="1"/>
  <c r="Q99" i="3"/>
  <c r="AA99" i="3"/>
  <c r="W97" i="3"/>
  <c r="Y99" i="3"/>
  <c r="S98" i="3"/>
  <c r="M101" i="3"/>
  <c r="O97" i="3"/>
  <c r="V97" i="3"/>
  <c r="R99" i="3"/>
  <c r="AB99" i="3"/>
  <c r="X97" i="3"/>
  <c r="Z99" i="3"/>
  <c r="T98" i="3"/>
  <c r="N101" i="3"/>
  <c r="P97" i="3"/>
  <c r="O98" i="3" l="1"/>
  <c r="M102" i="3"/>
  <c r="S99" i="3"/>
  <c r="Y100" i="3"/>
  <c r="W98" i="3"/>
  <c r="AA100" i="3"/>
  <c r="Q100" i="3"/>
  <c r="U98" i="3"/>
  <c r="P98" i="3"/>
  <c r="N102" i="3"/>
  <c r="T99" i="3"/>
  <c r="Z100" i="3"/>
  <c r="X98" i="3"/>
  <c r="AB100" i="3"/>
  <c r="R100" i="3"/>
  <c r="V98" i="3"/>
  <c r="U99" i="3" l="1"/>
  <c r="Q101" i="3"/>
  <c r="AA101" i="3"/>
  <c r="W99" i="3"/>
  <c r="Y101" i="3"/>
  <c r="S100" i="3"/>
  <c r="M103" i="3"/>
  <c r="O99" i="3"/>
  <c r="V99" i="3"/>
  <c r="R101" i="3"/>
  <c r="AB101" i="3"/>
  <c r="X99" i="3"/>
  <c r="Z101" i="3"/>
  <c r="T100" i="3"/>
  <c r="N103" i="3"/>
  <c r="P99" i="3"/>
  <c r="O100" i="3" l="1"/>
  <c r="M104" i="3"/>
  <c r="S101" i="3"/>
  <c r="Y102" i="3"/>
  <c r="W100" i="3"/>
  <c r="AA102" i="3"/>
  <c r="Q102" i="3"/>
  <c r="U100" i="3"/>
  <c r="P100" i="3"/>
  <c r="N104" i="3"/>
  <c r="T101" i="3"/>
  <c r="Z102" i="3"/>
  <c r="X100" i="3"/>
  <c r="AB102" i="3"/>
  <c r="R102" i="3"/>
  <c r="V100" i="3"/>
  <c r="U101" i="3" l="1"/>
  <c r="Q103" i="3"/>
  <c r="AA103" i="3"/>
  <c r="W101" i="3"/>
  <c r="Y103" i="3"/>
  <c r="S102" i="3"/>
  <c r="M105" i="3"/>
  <c r="O101" i="3"/>
  <c r="V101" i="3"/>
  <c r="R103" i="3"/>
  <c r="AB103" i="3"/>
  <c r="X101" i="3"/>
  <c r="Z103" i="3"/>
  <c r="T102" i="3"/>
  <c r="N105" i="3"/>
  <c r="P101" i="3"/>
  <c r="O102" i="3" l="1"/>
  <c r="M106" i="3"/>
  <c r="S103" i="3"/>
  <c r="Y104" i="3"/>
  <c r="W102" i="3"/>
  <c r="AA104" i="3"/>
  <c r="Q104" i="3"/>
  <c r="U102" i="3"/>
  <c r="P102" i="3"/>
  <c r="N106" i="3"/>
  <c r="T103" i="3"/>
  <c r="Z104" i="3"/>
  <c r="X102" i="3"/>
  <c r="AB104" i="3"/>
  <c r="R104" i="3"/>
  <c r="V102" i="3"/>
  <c r="U103" i="3" l="1"/>
  <c r="Q105" i="3"/>
  <c r="AA105" i="3"/>
  <c r="W103" i="3"/>
  <c r="Y105" i="3"/>
  <c r="S104" i="3"/>
  <c r="M107" i="3"/>
  <c r="O103" i="3"/>
  <c r="V103" i="3"/>
  <c r="R105" i="3"/>
  <c r="AB105" i="3"/>
  <c r="X103" i="3"/>
  <c r="Z105" i="3"/>
  <c r="T104" i="3"/>
  <c r="N107" i="3"/>
  <c r="P103" i="3"/>
  <c r="O104" i="3" l="1"/>
  <c r="M108" i="3"/>
  <c r="S105" i="3"/>
  <c r="Y106" i="3"/>
  <c r="W104" i="3"/>
  <c r="AA106" i="3"/>
  <c r="Q106" i="3"/>
  <c r="U104" i="3"/>
  <c r="P104" i="3"/>
  <c r="N108" i="3"/>
  <c r="T105" i="3"/>
  <c r="Z106" i="3"/>
  <c r="X104" i="3"/>
  <c r="AB106" i="3"/>
  <c r="R106" i="3"/>
  <c r="V104" i="3"/>
  <c r="U105" i="3" l="1"/>
  <c r="Q107" i="3"/>
  <c r="AA107" i="3"/>
  <c r="W105" i="3"/>
  <c r="Y107" i="3"/>
  <c r="S106" i="3"/>
  <c r="M109" i="3"/>
  <c r="O105" i="3"/>
  <c r="V105" i="3"/>
  <c r="R107" i="3"/>
  <c r="AB107" i="3"/>
  <c r="X105" i="3"/>
  <c r="Z107" i="3"/>
  <c r="T106" i="3"/>
  <c r="N109" i="3"/>
  <c r="P105" i="3"/>
  <c r="O106" i="3" l="1"/>
  <c r="M110" i="3"/>
  <c r="S107" i="3"/>
  <c r="Y108" i="3"/>
  <c r="W106" i="3"/>
  <c r="AA108" i="3"/>
  <c r="Q108" i="3"/>
  <c r="U106" i="3"/>
  <c r="P106" i="3"/>
  <c r="N110" i="3"/>
  <c r="T107" i="3"/>
  <c r="Z108" i="3"/>
  <c r="X106" i="3"/>
  <c r="AB108" i="3"/>
  <c r="R108" i="3"/>
  <c r="V106" i="3"/>
  <c r="U107" i="3" l="1"/>
  <c r="Q109" i="3"/>
  <c r="AA109" i="3"/>
  <c r="W107" i="3"/>
  <c r="Y109" i="3"/>
  <c r="S108" i="3"/>
  <c r="M111" i="3"/>
  <c r="O107" i="3"/>
  <c r="V107" i="3"/>
  <c r="R109" i="3"/>
  <c r="AB109" i="3"/>
  <c r="X107" i="3"/>
  <c r="Z109" i="3"/>
  <c r="T108" i="3"/>
  <c r="N111" i="3"/>
  <c r="P107" i="3"/>
  <c r="O108" i="3" l="1"/>
  <c r="M112" i="3"/>
  <c r="S109" i="3"/>
  <c r="Y110" i="3"/>
  <c r="W108" i="3"/>
  <c r="AA110" i="3"/>
  <c r="Q110" i="3"/>
  <c r="U108" i="3"/>
  <c r="P108" i="3"/>
  <c r="N112" i="3"/>
  <c r="T109" i="3"/>
  <c r="Z110" i="3"/>
  <c r="X108" i="3"/>
  <c r="AB110" i="3"/>
  <c r="R110" i="3"/>
  <c r="V108" i="3"/>
  <c r="U109" i="3" l="1"/>
  <c r="Q111" i="3"/>
  <c r="AA111" i="3"/>
  <c r="W109" i="3"/>
  <c r="Y111" i="3"/>
  <c r="S110" i="3"/>
  <c r="M113" i="3"/>
  <c r="O109" i="3"/>
  <c r="V109" i="3"/>
  <c r="R111" i="3"/>
  <c r="AB111" i="3"/>
  <c r="X109" i="3"/>
  <c r="Z111" i="3"/>
  <c r="T110" i="3"/>
  <c r="N113" i="3"/>
  <c r="P109" i="3"/>
  <c r="O110" i="3" l="1"/>
  <c r="M114" i="3"/>
  <c r="S111" i="3"/>
  <c r="Y112" i="3"/>
  <c r="W110" i="3"/>
  <c r="AA112" i="3"/>
  <c r="Q112" i="3"/>
  <c r="U110" i="3"/>
  <c r="P110" i="3"/>
  <c r="N114" i="3"/>
  <c r="T111" i="3"/>
  <c r="Z112" i="3"/>
  <c r="X110" i="3"/>
  <c r="AB112" i="3"/>
  <c r="R112" i="3"/>
  <c r="V110" i="3"/>
  <c r="U111" i="3" l="1"/>
  <c r="Q113" i="3"/>
  <c r="AA113" i="3"/>
  <c r="W111" i="3"/>
  <c r="Y113" i="3"/>
  <c r="S112" i="3"/>
  <c r="M115" i="3"/>
  <c r="O111" i="3"/>
  <c r="V111" i="3"/>
  <c r="R113" i="3"/>
  <c r="AB113" i="3"/>
  <c r="X111" i="3"/>
  <c r="Z113" i="3"/>
  <c r="T112" i="3"/>
  <c r="N115" i="3"/>
  <c r="P111" i="3"/>
  <c r="O112" i="3" l="1"/>
  <c r="M116" i="3"/>
  <c r="S113" i="3"/>
  <c r="Y114" i="3"/>
  <c r="W112" i="3"/>
  <c r="AA114" i="3"/>
  <c r="Q114" i="3"/>
  <c r="U112" i="3"/>
  <c r="P112" i="3"/>
  <c r="N116" i="3"/>
  <c r="T113" i="3"/>
  <c r="Z114" i="3"/>
  <c r="X112" i="3"/>
  <c r="AB114" i="3"/>
  <c r="R114" i="3"/>
  <c r="V112" i="3"/>
  <c r="U113" i="3" l="1"/>
  <c r="Q115" i="3"/>
  <c r="AA115" i="3"/>
  <c r="W113" i="3"/>
  <c r="Y115" i="3"/>
  <c r="S114" i="3"/>
  <c r="M117" i="3"/>
  <c r="O113" i="3"/>
  <c r="V113" i="3"/>
  <c r="R115" i="3"/>
  <c r="AB115" i="3"/>
  <c r="X113" i="3"/>
  <c r="Z115" i="3"/>
  <c r="T114" i="3"/>
  <c r="N117" i="3"/>
  <c r="P113" i="3"/>
  <c r="O114" i="3" l="1"/>
  <c r="M118" i="3"/>
  <c r="S115" i="3"/>
  <c r="Y116" i="3"/>
  <c r="W114" i="3"/>
  <c r="AA116" i="3"/>
  <c r="Q116" i="3"/>
  <c r="U114" i="3"/>
  <c r="P114" i="3"/>
  <c r="N118" i="3"/>
  <c r="T115" i="3"/>
  <c r="Z116" i="3"/>
  <c r="X114" i="3"/>
  <c r="R116" i="3"/>
  <c r="V114" i="3"/>
  <c r="AB116" i="3"/>
  <c r="AA117" i="3" l="1"/>
  <c r="U115" i="3"/>
  <c r="Q117" i="3"/>
  <c r="W115" i="3"/>
  <c r="Y117" i="3"/>
  <c r="S116" i="3"/>
  <c r="M119" i="3"/>
  <c r="O115" i="3"/>
  <c r="AB117" i="3"/>
  <c r="V115" i="3"/>
  <c r="R117" i="3"/>
  <c r="X115" i="3"/>
  <c r="Z117" i="3"/>
  <c r="T116" i="3"/>
  <c r="P115" i="3"/>
  <c r="N119" i="3"/>
  <c r="M120" i="3" l="1"/>
  <c r="O116" i="3"/>
  <c r="S117" i="3"/>
  <c r="Y118" i="3"/>
  <c r="W116" i="3"/>
  <c r="Q118" i="3"/>
  <c r="U116" i="3"/>
  <c r="AA118" i="3"/>
  <c r="N120" i="3"/>
  <c r="P116" i="3"/>
  <c r="T117" i="3"/>
  <c r="Z118" i="3"/>
  <c r="X116" i="3"/>
  <c r="R118" i="3"/>
  <c r="AB118" i="3"/>
  <c r="V116" i="3"/>
  <c r="U117" i="3" l="1"/>
  <c r="AA119" i="3"/>
  <c r="Q119" i="3"/>
  <c r="W117" i="3"/>
  <c r="Y119" i="3"/>
  <c r="S118" i="3"/>
  <c r="O117" i="3"/>
  <c r="M121" i="3"/>
  <c r="V117" i="3"/>
  <c r="AB119" i="3"/>
  <c r="R119" i="3"/>
  <c r="X117" i="3"/>
  <c r="Z119" i="3"/>
  <c r="T118" i="3"/>
  <c r="P117" i="3"/>
  <c r="N121" i="3"/>
  <c r="M122" i="3" l="1"/>
  <c r="O118" i="3"/>
  <c r="S119" i="3"/>
  <c r="Y120" i="3"/>
  <c r="W118" i="3"/>
  <c r="Q120" i="3"/>
  <c r="AA120" i="3"/>
  <c r="U118" i="3"/>
  <c r="N122" i="3"/>
  <c r="P118" i="3"/>
  <c r="T119" i="3"/>
  <c r="Z120" i="3"/>
  <c r="X118" i="3"/>
  <c r="R120" i="3"/>
  <c r="AB120" i="3"/>
  <c r="V118" i="3"/>
  <c r="U119" i="3" l="1"/>
  <c r="AA121" i="3"/>
  <c r="Q121" i="3"/>
  <c r="W119" i="3"/>
  <c r="Y121" i="3"/>
  <c r="S120" i="3"/>
  <c r="O119" i="3"/>
  <c r="M123" i="3"/>
  <c r="V119" i="3"/>
  <c r="AB121" i="3"/>
  <c r="R121" i="3"/>
  <c r="X119" i="3"/>
  <c r="Z121" i="3"/>
  <c r="T120" i="3"/>
  <c r="P119" i="3"/>
  <c r="N123" i="3"/>
  <c r="M124" i="3" l="1"/>
  <c r="O120" i="3"/>
  <c r="S121" i="3"/>
  <c r="Y122" i="3"/>
  <c r="W120" i="3"/>
  <c r="Q122" i="3"/>
  <c r="AA122" i="3"/>
  <c r="U120" i="3"/>
  <c r="N124" i="3"/>
  <c r="P120" i="3"/>
  <c r="T121" i="3"/>
  <c r="Z122" i="3"/>
  <c r="X120" i="3"/>
  <c r="R122" i="3"/>
  <c r="AB122" i="3"/>
  <c r="V120" i="3"/>
  <c r="U121" i="3" l="1"/>
  <c r="AA123" i="3"/>
  <c r="Q123" i="3"/>
  <c r="W121" i="3"/>
  <c r="Y123" i="3"/>
  <c r="S122" i="3"/>
  <c r="O121" i="3"/>
  <c r="M125" i="3"/>
  <c r="V121" i="3"/>
  <c r="AB123" i="3"/>
  <c r="R123" i="3"/>
  <c r="X121" i="3"/>
  <c r="Z123" i="3"/>
  <c r="T122" i="3"/>
  <c r="P121" i="3"/>
  <c r="N125" i="3"/>
  <c r="M126" i="3" l="1"/>
  <c r="O122" i="3"/>
  <c r="S123" i="3"/>
  <c r="Y124" i="3"/>
  <c r="W122" i="3"/>
  <c r="Q124" i="3"/>
  <c r="AA124" i="3"/>
  <c r="U122" i="3"/>
  <c r="N126" i="3"/>
  <c r="P122" i="3"/>
  <c r="T123" i="3"/>
  <c r="Z124" i="3"/>
  <c r="X122" i="3"/>
  <c r="R124" i="3"/>
  <c r="AB124" i="3"/>
  <c r="V122" i="3"/>
  <c r="U123" i="3" l="1"/>
  <c r="AA125" i="3"/>
  <c r="Q125" i="3"/>
  <c r="W123" i="3"/>
  <c r="Y125" i="3"/>
  <c r="S124" i="3"/>
  <c r="O123" i="3"/>
  <c r="M127" i="3"/>
  <c r="V123" i="3"/>
  <c r="AB125" i="3"/>
  <c r="R125" i="3"/>
  <c r="X123" i="3"/>
  <c r="Z125" i="3"/>
  <c r="T124" i="3"/>
  <c r="P123" i="3"/>
  <c r="N127" i="3"/>
  <c r="M128" i="3" l="1"/>
  <c r="O124" i="3"/>
  <c r="S125" i="3"/>
  <c r="Y126" i="3"/>
  <c r="W124" i="3"/>
  <c r="Q126" i="3"/>
  <c r="AA126" i="3"/>
  <c r="U124" i="3"/>
  <c r="N128" i="3"/>
  <c r="P124" i="3"/>
  <c r="T125" i="3"/>
  <c r="Z126" i="3"/>
  <c r="X124" i="3"/>
  <c r="R126" i="3"/>
  <c r="AB126" i="3"/>
  <c r="V124" i="3"/>
  <c r="U125" i="3" l="1"/>
  <c r="AA127" i="3"/>
  <c r="Q127" i="3"/>
  <c r="W125" i="3"/>
  <c r="Y127" i="3"/>
  <c r="S126" i="3"/>
  <c r="O125" i="3"/>
  <c r="M129" i="3"/>
  <c r="V125" i="3"/>
  <c r="AB127" i="3"/>
  <c r="R127" i="3"/>
  <c r="X125" i="3"/>
  <c r="Z127" i="3"/>
  <c r="T126" i="3"/>
  <c r="P125" i="3"/>
  <c r="N129" i="3"/>
  <c r="M130" i="3" l="1"/>
  <c r="O126" i="3"/>
  <c r="S127" i="3"/>
  <c r="Y128" i="3"/>
  <c r="W126" i="3"/>
  <c r="Q128" i="3"/>
  <c r="AA128" i="3"/>
  <c r="U126" i="3"/>
  <c r="N130" i="3"/>
  <c r="P126" i="3"/>
  <c r="T127" i="3"/>
  <c r="Z128" i="3"/>
  <c r="X126" i="3"/>
  <c r="R128" i="3"/>
  <c r="AB128" i="3"/>
  <c r="V126" i="3"/>
  <c r="U127" i="3" l="1"/>
  <c r="AA129" i="3"/>
  <c r="Q129" i="3"/>
  <c r="W127" i="3"/>
  <c r="Y129" i="3"/>
  <c r="S128" i="3"/>
  <c r="O127" i="3"/>
  <c r="V127" i="3"/>
  <c r="AB129" i="3"/>
  <c r="R129" i="3"/>
  <c r="X127" i="3"/>
  <c r="Z129" i="3"/>
  <c r="T128" i="3"/>
  <c r="P127" i="3"/>
  <c r="O128" i="3" l="1"/>
  <c r="S129" i="3"/>
  <c r="Y130" i="3"/>
  <c r="W128" i="3"/>
  <c r="Q130" i="3"/>
  <c r="AA130" i="3"/>
  <c r="U128" i="3"/>
  <c r="P128" i="3"/>
  <c r="T129" i="3"/>
  <c r="Z130" i="3"/>
  <c r="X128" i="3"/>
  <c r="AB130" i="3"/>
  <c r="V128" i="3"/>
  <c r="R130" i="3"/>
  <c r="U129" i="3" l="1"/>
  <c r="W129" i="3"/>
  <c r="S130" i="3"/>
  <c r="O129" i="3"/>
  <c r="V129" i="3"/>
  <c r="X129" i="3"/>
  <c r="T130" i="3"/>
  <c r="P129" i="3"/>
  <c r="O130" i="3" l="1"/>
  <c r="W130" i="3"/>
  <c r="U130" i="3"/>
  <c r="P130" i="3"/>
  <c r="X130" i="3"/>
  <c r="V130" i="3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<sst xmlns="http://schemas.openxmlformats.org/spreadsheetml/2006/main" count="113" uniqueCount="94">
  <si>
    <t>Gasoline ($\gallon)</t>
  </si>
  <si>
    <t>Test for stationarity</t>
  </si>
  <si>
    <t xml:space="preserve">Select optimal lags </t>
  </si>
  <si>
    <t>Forecast gasoline price for next 8 weeks</t>
  </si>
  <si>
    <t>Plot fan graph and PDFs</t>
  </si>
  <si>
    <t>1) Test for Stationarity</t>
  </si>
  <si>
    <t>Trend</t>
  </si>
  <si>
    <t>Diff</t>
  </si>
  <si>
    <t>Df-value</t>
  </si>
  <si>
    <t>Regular DF Test  (t test &lt; -2.9)</t>
  </si>
  <si>
    <t>Augmented DF-test (t-test &lt; -3.4)</t>
  </si>
  <si>
    <t>D1</t>
  </si>
  <si>
    <t>D2</t>
  </si>
  <si>
    <t>2) Test for Optimal # of Lags</t>
  </si>
  <si>
    <t>Autocorr</t>
  </si>
  <si>
    <t>Lags</t>
  </si>
  <si>
    <t>Beta</t>
  </si>
  <si>
    <t>T-test</t>
  </si>
  <si>
    <t>S.E.</t>
  </si>
  <si>
    <t>PAUTOCORR</t>
  </si>
  <si>
    <t>ARLAG</t>
  </si>
  <si>
    <t>Optimal lags</t>
  </si>
  <si>
    <t>SIC value</t>
  </si>
  <si>
    <t>Estimate TS model</t>
  </si>
  <si>
    <t>Differences</t>
  </si>
  <si>
    <t>Constant</t>
  </si>
  <si>
    <t>S.E. of Coefficients</t>
  </si>
  <si>
    <t>Restriction Matrix</t>
  </si>
  <si>
    <t>Characteristics</t>
  </si>
  <si>
    <t>Dickey-Fuller Test</t>
  </si>
  <si>
    <t>Aug. Dickey-Fuller Test</t>
  </si>
  <si>
    <t>Schwarz</t>
  </si>
  <si>
    <t>S.D. Residuals</t>
  </si>
  <si>
    <t>MAPE</t>
  </si>
  <si>
    <t>AIC</t>
  </si>
  <si>
    <t>SIC</t>
  </si>
  <si>
    <t>Forecast</t>
  </si>
  <si>
    <t>Impulse</t>
  </si>
  <si>
    <t>Auto-</t>
  </si>
  <si>
    <t>t-Statistic</t>
  </si>
  <si>
    <t>Partial</t>
  </si>
  <si>
    <t>Response</t>
  </si>
  <si>
    <t>Correlation</t>
  </si>
  <si>
    <t>(AutoCorr.)</t>
  </si>
  <si>
    <t>AutoCorrelation</t>
  </si>
  <si>
    <t>(Part.AutoCorr.)</t>
  </si>
  <si>
    <t>Period</t>
  </si>
  <si>
    <t>Pred</t>
  </si>
  <si>
    <t xml:space="preserve"> Resid</t>
  </si>
  <si>
    <t>Resid/Pred</t>
  </si>
  <si>
    <t>Observation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</si>
  <si>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</si>
  <si>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</si>
  <si>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</si>
  <si>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</si>
  <si>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</si>
  <si>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</si>
  <si>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</si>
  <si>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</si>
  <si>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</si>
  <si>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</si>
  <si>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</si>
  <si>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</si>
  <si>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Y series</t>
  </si>
  <si>
    <t>Epsilon</t>
  </si>
  <si>
    <t>Variable</t>
  </si>
  <si>
    <t>Mean</t>
  </si>
  <si>
    <t>StDev</t>
  </si>
  <si>
    <t>CV</t>
  </si>
  <si>
    <t>Min</t>
  </si>
  <si>
    <t>Max</t>
  </si>
  <si>
    <t>Iteration</t>
  </si>
  <si>
    <t>x1-value</t>
  </si>
  <si>
    <t>Prob(X&lt;=x1)</t>
  </si>
  <si>
    <t>x2-value</t>
  </si>
  <si>
    <t>Prob(X&lt;=x2)</t>
  </si>
  <si>
    <t>x3-value</t>
  </si>
  <si>
    <t>Prob(X&lt;=x3)</t>
  </si>
  <si>
    <t>x4-value</t>
  </si>
  <si>
    <t>Prob(X&lt;=x4)</t>
  </si>
  <si>
    <t>x5-value</t>
  </si>
  <si>
    <t>Prob(X&lt;=x5)</t>
  </si>
  <si>
    <t>Simetar Simulation Results for 500 Iterations. 1:49:44 PM 3/18/2025 (3 sec.).  © 2019.</t>
  </si>
  <si>
    <t>Average</t>
  </si>
  <si>
    <t>Fan Graph for 8 Categories</t>
  </si>
  <si>
    <t>PDF Approximations</t>
  </si>
  <si>
    <t>Start</t>
  </si>
  <si>
    <t>End</t>
  </si>
  <si>
    <t>Band Width</t>
  </si>
  <si>
    <t>Kernel</t>
  </si>
  <si>
    <t>Confidence Level</t>
  </si>
  <si>
    <t>Lower Quantile</t>
  </si>
  <si>
    <t>Upper Quantile</t>
  </si>
  <si>
    <t>Gaussian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</si>
</sst>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0.000"/>
    <numFmt numFmtId="167" formatCode="0.0%"/>
  </numFmts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Sans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0" fillId="0" borderId="0" xfId="0" applyNumberFormat="1"/>
    <xf numFmtId="0" fontId="4" fillId="0" borderId="0" xfId="0" applyFont="1" applyAlignment="1">
      <alignment horizontal="center"/>
    </xf>
    <xf numFmtId="164" fontId="0" fillId="0" borderId="14" xfId="0" applyNumberFormat="1" applyBorder="1"/>
    <xf numFmtId="164" fontId="0" fillId="0" borderId="0" xfId="0" applyNumberFormat="1" applyBorder="1"/>
    <xf numFmtId="164" fontId="0" fillId="0" borderId="15" xfId="0" applyNumberFormat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6" xfId="0" applyBorder="1"/>
    <xf numFmtId="167" fontId="0" fillId="0" borderId="0" xfId="0" applyNumberFormat="1"/>
    <xf numFmtId="166" fontId="0" fillId="0" borderId="0" xfId="0" applyNumberFormat="1" applyAlignment="1">
      <alignment shrinkToFit="1"/>
    </xf>
    <xf numFmtId="166" fontId="0" fillId="0" borderId="0" xfId="0" applyNumberFormat="1"/>
  </cellXfs>
  <cellStyles count="2">
    <cellStyle name="Normal" xfId="0" builtinId="0"/>
    <cellStyle name="Normal 2" xfId="1" xr:uid="{1304BFCE-A41D-4F05-AEB0-A74851A4BB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SimData!$K$5</c:f>
          <c:strCache>
            <c:ptCount val="1"/>
            <c:pt idx="0">
              <c:v>Fan Graph for 8 Categories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SimData!$M$5:$T$5</c:f>
              <c:strCache>
                <c:ptCount val="8"/>
                <c:pt idx="0">
                  <c:v>T+1</c:v>
                </c:pt>
                <c:pt idx="1">
                  <c:v>T+2</c:v>
                </c:pt>
                <c:pt idx="2">
                  <c:v>T+3</c:v>
                </c:pt>
                <c:pt idx="3">
                  <c:v>T+4</c:v>
                </c:pt>
                <c:pt idx="4">
                  <c:v>T+5</c:v>
                </c:pt>
                <c:pt idx="5">
                  <c:v>T+6</c:v>
                </c:pt>
                <c:pt idx="6">
                  <c:v>T+7</c:v>
                </c:pt>
                <c:pt idx="7">
                  <c:v>T+8</c:v>
                </c:pt>
              </c:strCache>
            </c:strRef>
          </c:cat>
          <c:val>
            <c:numRef>
              <c:f>SimData!$M$6:$T$6</c:f>
              <c:numCache>
                <c:formatCode>General</c:formatCode>
                <c:ptCount val="8"/>
                <c:pt idx="0">
                  <c:v>3.0260534750137928</c:v>
                </c:pt>
                <c:pt idx="1">
                  <c:v>3.0200732311241509</c:v>
                </c:pt>
                <c:pt idx="2">
                  <c:v>3.0165125100367396</c:v>
                </c:pt>
                <c:pt idx="3">
                  <c:v>3.0133277468110973</c:v>
                </c:pt>
                <c:pt idx="4">
                  <c:v>3.010382742192006</c:v>
                </c:pt>
                <c:pt idx="5">
                  <c:v>3.0079014413293681</c:v>
                </c:pt>
                <c:pt idx="6">
                  <c:v>3.0057253262236592</c:v>
                </c:pt>
                <c:pt idx="7">
                  <c:v>3.0037006365044272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1-42E4-9E23-AE2BC6113A39}"/>
            </c:ext>
          </c:extLst>
        </c:ser>
        <c:ser>
          <c:idx val="1"/>
          <c:order val="1"/>
          <c:tx>
            <c:v>5th Percentile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SimData!$M$5:$T$5</c:f>
              <c:strCache>
                <c:ptCount val="8"/>
                <c:pt idx="0">
                  <c:v>T+1</c:v>
                </c:pt>
                <c:pt idx="1">
                  <c:v>T+2</c:v>
                </c:pt>
                <c:pt idx="2">
                  <c:v>T+3</c:v>
                </c:pt>
                <c:pt idx="3">
                  <c:v>T+4</c:v>
                </c:pt>
                <c:pt idx="4">
                  <c:v>T+5</c:v>
                </c:pt>
                <c:pt idx="5">
                  <c:v>T+6</c:v>
                </c:pt>
                <c:pt idx="6">
                  <c:v>T+7</c:v>
                </c:pt>
                <c:pt idx="7">
                  <c:v>T+8</c:v>
                </c:pt>
              </c:strCache>
            </c:strRef>
          </c:cat>
          <c:val>
            <c:numRef>
              <c:f>SimData!$M$7:$T$7</c:f>
              <c:numCache>
                <c:formatCode>General</c:formatCode>
                <c:ptCount val="8"/>
                <c:pt idx="0">
                  <c:v>2.9184102315445379</c:v>
                </c:pt>
                <c:pt idx="1">
                  <c:v>2.8262867030889263</c:v>
                </c:pt>
                <c:pt idx="2">
                  <c:v>2.7364366017198463</c:v>
                </c:pt>
                <c:pt idx="3">
                  <c:v>2.6843579326747227</c:v>
                </c:pt>
                <c:pt idx="4">
                  <c:v>2.6353646486934075</c:v>
                </c:pt>
                <c:pt idx="5">
                  <c:v>2.5425324577571198</c:v>
                </c:pt>
                <c:pt idx="6">
                  <c:v>2.4744387741279916</c:v>
                </c:pt>
                <c:pt idx="7">
                  <c:v>2.4066861306510172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1-42E4-9E23-AE2BC6113A39}"/>
            </c:ext>
          </c:extLst>
        </c:ser>
        <c:ser>
          <c:idx val="2"/>
          <c:order val="2"/>
          <c:tx>
            <c:v>25th Percentile</c:v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SimData!$M$5:$T$5</c:f>
              <c:strCache>
                <c:ptCount val="8"/>
                <c:pt idx="0">
                  <c:v>T+1</c:v>
                </c:pt>
                <c:pt idx="1">
                  <c:v>T+2</c:v>
                </c:pt>
                <c:pt idx="2">
                  <c:v>T+3</c:v>
                </c:pt>
                <c:pt idx="3">
                  <c:v>T+4</c:v>
                </c:pt>
                <c:pt idx="4">
                  <c:v>T+5</c:v>
                </c:pt>
                <c:pt idx="5">
                  <c:v>T+6</c:v>
                </c:pt>
                <c:pt idx="6">
                  <c:v>T+7</c:v>
                </c:pt>
                <c:pt idx="7">
                  <c:v>T+8</c:v>
                </c:pt>
              </c:strCache>
            </c:strRef>
          </c:cat>
          <c:val>
            <c:numRef>
              <c:f>SimData!$M$8:$T$8</c:f>
              <c:numCache>
                <c:formatCode>General</c:formatCode>
                <c:ptCount val="8"/>
                <c:pt idx="0">
                  <c:v>2.9818464030267391</c:v>
                </c:pt>
                <c:pt idx="1">
                  <c:v>2.9395202872984307</c:v>
                </c:pt>
                <c:pt idx="2">
                  <c:v>2.9118307711582725</c:v>
                </c:pt>
                <c:pt idx="3">
                  <c:v>2.8610923838168736</c:v>
                </c:pt>
                <c:pt idx="4">
                  <c:v>2.8296281466951752</c:v>
                </c:pt>
                <c:pt idx="5">
                  <c:v>2.8057701092326557</c:v>
                </c:pt>
                <c:pt idx="6">
                  <c:v>2.780595265192888</c:v>
                </c:pt>
                <c:pt idx="7">
                  <c:v>2.7638341529108836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91-42E4-9E23-AE2BC6113A39}"/>
            </c:ext>
          </c:extLst>
        </c:ser>
        <c:ser>
          <c:idx val="3"/>
          <c:order val="3"/>
          <c:tx>
            <c:v>75th Percentile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Ref>
              <c:f>SimData!$M$5:$T$5</c:f>
              <c:strCache>
                <c:ptCount val="8"/>
                <c:pt idx="0">
                  <c:v>T+1</c:v>
                </c:pt>
                <c:pt idx="1">
                  <c:v>T+2</c:v>
                </c:pt>
                <c:pt idx="2">
                  <c:v>T+3</c:v>
                </c:pt>
                <c:pt idx="3">
                  <c:v>T+4</c:v>
                </c:pt>
                <c:pt idx="4">
                  <c:v>T+5</c:v>
                </c:pt>
                <c:pt idx="5">
                  <c:v>T+6</c:v>
                </c:pt>
                <c:pt idx="6">
                  <c:v>T+7</c:v>
                </c:pt>
                <c:pt idx="7">
                  <c:v>T+8</c:v>
                </c:pt>
              </c:strCache>
            </c:strRef>
          </c:cat>
          <c:val>
            <c:numRef>
              <c:f>SimData!$M$9:$T$9</c:f>
              <c:numCache>
                <c:formatCode>General</c:formatCode>
                <c:ptCount val="8"/>
                <c:pt idx="0">
                  <c:v>3.0702787297248575</c:v>
                </c:pt>
                <c:pt idx="1">
                  <c:v>3.0952281096363481</c:v>
                </c:pt>
                <c:pt idx="2">
                  <c:v>3.1254777156472517</c:v>
                </c:pt>
                <c:pt idx="3">
                  <c:v>3.1633336734593946</c:v>
                </c:pt>
                <c:pt idx="4">
                  <c:v>3.1784578020949517</c:v>
                </c:pt>
                <c:pt idx="5">
                  <c:v>3.2056581936561344</c:v>
                </c:pt>
                <c:pt idx="6">
                  <c:v>3.215915512628408</c:v>
                </c:pt>
                <c:pt idx="7">
                  <c:v>3.2335706471315513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91-42E4-9E23-AE2BC6113A39}"/>
            </c:ext>
          </c:extLst>
        </c:ser>
        <c:ser>
          <c:idx val="4"/>
          <c:order val="4"/>
          <c:tx>
            <c:v>95th Percentile</c:v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SimData!$M$5:$T$5</c:f>
              <c:strCache>
                <c:ptCount val="8"/>
                <c:pt idx="0">
                  <c:v>T+1</c:v>
                </c:pt>
                <c:pt idx="1">
                  <c:v>T+2</c:v>
                </c:pt>
                <c:pt idx="2">
                  <c:v>T+3</c:v>
                </c:pt>
                <c:pt idx="3">
                  <c:v>T+4</c:v>
                </c:pt>
                <c:pt idx="4">
                  <c:v>T+5</c:v>
                </c:pt>
                <c:pt idx="5">
                  <c:v>T+6</c:v>
                </c:pt>
                <c:pt idx="6">
                  <c:v>T+7</c:v>
                </c:pt>
                <c:pt idx="7">
                  <c:v>T+8</c:v>
                </c:pt>
              </c:strCache>
            </c:strRef>
          </c:cat>
          <c:val>
            <c:numRef>
              <c:f>SimData!$M$10:$T$10</c:f>
              <c:numCache>
                <c:formatCode>General</c:formatCode>
                <c:ptCount val="8"/>
                <c:pt idx="0">
                  <c:v>3.1335768209533272</c:v>
                </c:pt>
                <c:pt idx="1">
                  <c:v>3.2238195371591249</c:v>
                </c:pt>
                <c:pt idx="2">
                  <c:v>3.2953622616966864</c:v>
                </c:pt>
                <c:pt idx="3">
                  <c:v>3.3644645059872493</c:v>
                </c:pt>
                <c:pt idx="4">
                  <c:v>3.4473884455750641</c:v>
                </c:pt>
                <c:pt idx="5">
                  <c:v>3.5159080709290196</c:v>
                </c:pt>
                <c:pt idx="6">
                  <c:v>3.5484008421860245</c:v>
                </c:pt>
                <c:pt idx="7">
                  <c:v>3.5848234884803865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91-42E4-9E23-AE2BC611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dropLines>
        <c:smooth val="0"/>
        <c:axId val="1206716063"/>
        <c:axId val="1206718943"/>
      </c:lineChart>
      <c:catAx>
        <c:axId val="1206716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206718943"/>
        <c:crosses val="autoZero"/>
        <c:auto val="1"/>
        <c:lblAlgn val="ctr"/>
        <c:lblOffset val="100"/>
        <c:noMultiLvlLbl val="0"/>
      </c:catAx>
      <c:valAx>
        <c:axId val="1206718943"/>
        <c:scaling>
          <c:orientation val="minMax"/>
          <c:min val="1.5"/>
        </c:scaling>
        <c:delete val="0"/>
        <c:axPos val="l"/>
        <c:numFmt formatCode="General" sourceLinked="1"/>
        <c:majorTickMark val="out"/>
        <c:minorTickMark val="none"/>
        <c:tickLblPos val="nextTo"/>
        <c:crossAx val="1206716063"/>
        <c:crosses val="autoZero"/>
        <c:crossBetween val="between"/>
      </c:valAx>
      <c:spPr>
        <a:noFill/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SimData!$L$21</c:f>
          <c:strCache>
            <c:ptCount val="1"/>
            <c:pt idx="0">
              <c:v>PDF Approximations</c:v>
            </c:pt>
          </c:strCache>
        </c:strRef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SimData!$M$22</c:f>
              <c:strCache>
                <c:ptCount val="1"/>
                <c:pt idx="0">
                  <c:v>T+1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SimData!$M$31:$M$130</c:f>
              <c:numCache>
                <c:formatCode>0.000</c:formatCode>
                <c:ptCount val="100"/>
                <c:pt idx="0">
                  <c:v>2.7748766378192409</c:v>
                </c:pt>
                <c:pt idx="1">
                  <c:v>2.779964019075301</c:v>
                </c:pt>
                <c:pt idx="2">
                  <c:v>2.7850514003313611</c:v>
                </c:pt>
                <c:pt idx="3">
                  <c:v>2.7901387815874212</c:v>
                </c:pt>
                <c:pt idx="4">
                  <c:v>2.7952261628434814</c:v>
                </c:pt>
                <c:pt idx="5">
                  <c:v>2.8003135440995415</c:v>
                </c:pt>
                <c:pt idx="6">
                  <c:v>2.8054009253556016</c:v>
                </c:pt>
                <c:pt idx="7">
                  <c:v>2.8104883066116617</c:v>
                </c:pt>
                <c:pt idx="8">
                  <c:v>2.8155756878677218</c:v>
                </c:pt>
                <c:pt idx="9">
                  <c:v>2.820663069123782</c:v>
                </c:pt>
                <c:pt idx="10">
                  <c:v>2.8257504503798421</c:v>
                </c:pt>
                <c:pt idx="11">
                  <c:v>2.8308378316359022</c:v>
                </c:pt>
                <c:pt idx="12">
                  <c:v>2.8359252128919623</c:v>
                </c:pt>
                <c:pt idx="13">
                  <c:v>2.8410125941480224</c:v>
                </c:pt>
                <c:pt idx="14">
                  <c:v>2.8460999754040825</c:v>
                </c:pt>
                <c:pt idx="15">
                  <c:v>2.8511873566601427</c:v>
                </c:pt>
                <c:pt idx="16">
                  <c:v>2.8562747379162028</c:v>
                </c:pt>
                <c:pt idx="17">
                  <c:v>2.8613621191722629</c:v>
                </c:pt>
                <c:pt idx="18">
                  <c:v>2.866449500428323</c:v>
                </c:pt>
                <c:pt idx="19">
                  <c:v>2.8715368816843831</c:v>
                </c:pt>
                <c:pt idx="20">
                  <c:v>2.8766242629404433</c:v>
                </c:pt>
                <c:pt idx="21">
                  <c:v>2.8817116441965034</c:v>
                </c:pt>
                <c:pt idx="22">
                  <c:v>2.8867990254525635</c:v>
                </c:pt>
                <c:pt idx="23">
                  <c:v>2.8918864067086236</c:v>
                </c:pt>
                <c:pt idx="24">
                  <c:v>2.8969737879646837</c:v>
                </c:pt>
                <c:pt idx="25">
                  <c:v>2.9020611692207439</c:v>
                </c:pt>
                <c:pt idx="26">
                  <c:v>2.907148550476804</c:v>
                </c:pt>
                <c:pt idx="27">
                  <c:v>2.9122359317328641</c:v>
                </c:pt>
                <c:pt idx="28">
                  <c:v>2.9173233129889242</c:v>
                </c:pt>
                <c:pt idx="29">
                  <c:v>2.9224106942449843</c:v>
                </c:pt>
                <c:pt idx="30">
                  <c:v>2.9274980755010445</c:v>
                </c:pt>
                <c:pt idx="31">
                  <c:v>2.9325854567571046</c:v>
                </c:pt>
                <c:pt idx="32">
                  <c:v>2.9376728380131647</c:v>
                </c:pt>
                <c:pt idx="33">
                  <c:v>2.9427602192692248</c:v>
                </c:pt>
                <c:pt idx="34">
                  <c:v>2.9478476005252849</c:v>
                </c:pt>
                <c:pt idx="35">
                  <c:v>2.9529349817813451</c:v>
                </c:pt>
                <c:pt idx="36">
                  <c:v>2.9580223630374052</c:v>
                </c:pt>
                <c:pt idx="37">
                  <c:v>2.9631097442934653</c:v>
                </c:pt>
                <c:pt idx="38">
                  <c:v>2.9681971255495254</c:v>
                </c:pt>
                <c:pt idx="39">
                  <c:v>2.9732845068055855</c:v>
                </c:pt>
                <c:pt idx="40">
                  <c:v>2.9783718880616457</c:v>
                </c:pt>
                <c:pt idx="41">
                  <c:v>2.9834592693177058</c:v>
                </c:pt>
                <c:pt idx="42">
                  <c:v>2.9885466505737659</c:v>
                </c:pt>
                <c:pt idx="43">
                  <c:v>2.993634031829826</c:v>
                </c:pt>
                <c:pt idx="44">
                  <c:v>2.9987214130858861</c:v>
                </c:pt>
                <c:pt idx="45">
                  <c:v>3.0038087943419463</c:v>
                </c:pt>
                <c:pt idx="46">
                  <c:v>3.0088961755980064</c:v>
                </c:pt>
                <c:pt idx="47">
                  <c:v>3.0139835568540665</c:v>
                </c:pt>
                <c:pt idx="48">
                  <c:v>3.0190709381101266</c:v>
                </c:pt>
                <c:pt idx="49">
                  <c:v>3.0241583193661867</c:v>
                </c:pt>
                <c:pt idx="50">
                  <c:v>3.0292457006222469</c:v>
                </c:pt>
                <c:pt idx="51">
                  <c:v>3.034333081878307</c:v>
                </c:pt>
                <c:pt idx="52">
                  <c:v>3.0394204631343671</c:v>
                </c:pt>
                <c:pt idx="53">
                  <c:v>3.0445078443904272</c:v>
                </c:pt>
                <c:pt idx="54">
                  <c:v>3.0495952256464873</c:v>
                </c:pt>
                <c:pt idx="55">
                  <c:v>3.0546826069025474</c:v>
                </c:pt>
                <c:pt idx="56">
                  <c:v>3.0597699881586076</c:v>
                </c:pt>
                <c:pt idx="57">
                  <c:v>3.0648573694146677</c:v>
                </c:pt>
                <c:pt idx="58">
                  <c:v>3.0699447506707278</c:v>
                </c:pt>
                <c:pt idx="59">
                  <c:v>3.0750321319267879</c:v>
                </c:pt>
                <c:pt idx="60">
                  <c:v>3.080119513182848</c:v>
                </c:pt>
                <c:pt idx="61">
                  <c:v>3.0852068944389082</c:v>
                </c:pt>
                <c:pt idx="62">
                  <c:v>3.0902942756949683</c:v>
                </c:pt>
                <c:pt idx="63">
                  <c:v>3.0953816569510284</c:v>
                </c:pt>
                <c:pt idx="64">
                  <c:v>3.1004690382070885</c:v>
                </c:pt>
                <c:pt idx="65">
                  <c:v>3.1055564194631486</c:v>
                </c:pt>
                <c:pt idx="66">
                  <c:v>3.1106438007192088</c:v>
                </c:pt>
                <c:pt idx="67">
                  <c:v>3.1157311819752689</c:v>
                </c:pt>
                <c:pt idx="68">
                  <c:v>3.120818563231329</c:v>
                </c:pt>
                <c:pt idx="69">
                  <c:v>3.1259059444873891</c:v>
                </c:pt>
                <c:pt idx="70">
                  <c:v>3.1309933257434492</c:v>
                </c:pt>
                <c:pt idx="71">
                  <c:v>3.1360807069995094</c:v>
                </c:pt>
                <c:pt idx="72">
                  <c:v>3.1411680882555695</c:v>
                </c:pt>
                <c:pt idx="73">
                  <c:v>3.1462554695116296</c:v>
                </c:pt>
                <c:pt idx="74">
                  <c:v>3.1513428507676897</c:v>
                </c:pt>
                <c:pt idx="75">
                  <c:v>3.1564302320237498</c:v>
                </c:pt>
                <c:pt idx="76">
                  <c:v>3.16151761327981</c:v>
                </c:pt>
                <c:pt idx="77">
                  <c:v>3.1666049945358701</c:v>
                </c:pt>
                <c:pt idx="78">
                  <c:v>3.1716923757919302</c:v>
                </c:pt>
                <c:pt idx="79">
                  <c:v>3.1767797570479903</c:v>
                </c:pt>
                <c:pt idx="80">
                  <c:v>3.1818671383040504</c:v>
                </c:pt>
                <c:pt idx="81">
                  <c:v>3.1869545195601106</c:v>
                </c:pt>
                <c:pt idx="82">
                  <c:v>3.1920419008161707</c:v>
                </c:pt>
                <c:pt idx="83">
                  <c:v>3.1971292820722308</c:v>
                </c:pt>
                <c:pt idx="84">
                  <c:v>3.2022166633282909</c:v>
                </c:pt>
                <c:pt idx="85">
                  <c:v>3.207304044584351</c:v>
                </c:pt>
                <c:pt idx="86">
                  <c:v>3.2123914258404112</c:v>
                </c:pt>
                <c:pt idx="87">
                  <c:v>3.2174788070964713</c:v>
                </c:pt>
                <c:pt idx="88">
                  <c:v>3.2225661883525314</c:v>
                </c:pt>
                <c:pt idx="89">
                  <c:v>3.2276535696085915</c:v>
                </c:pt>
                <c:pt idx="90">
                  <c:v>3.2327409508646516</c:v>
                </c:pt>
                <c:pt idx="91">
                  <c:v>3.2378283321207117</c:v>
                </c:pt>
                <c:pt idx="92">
                  <c:v>3.2429157133767719</c:v>
                </c:pt>
                <c:pt idx="93">
                  <c:v>3.248003094632832</c:v>
                </c:pt>
                <c:pt idx="94">
                  <c:v>3.2530904758888921</c:v>
                </c:pt>
                <c:pt idx="95">
                  <c:v>3.2581778571449522</c:v>
                </c:pt>
                <c:pt idx="96">
                  <c:v>3.2632652384010123</c:v>
                </c:pt>
                <c:pt idx="97">
                  <c:v>3.2683526196570725</c:v>
                </c:pt>
                <c:pt idx="98">
                  <c:v>3.2734400009131326</c:v>
                </c:pt>
                <c:pt idx="99">
                  <c:v>3.2785273821691927</c:v>
                </c:pt>
              </c:numCache>
            </c:numRef>
          </c:xVal>
          <c:yVal>
            <c:numRef>
              <c:f>SimData!$N$31:$N$130</c:f>
              <c:numCache>
                <c:formatCode>0.000</c:formatCode>
                <c:ptCount val="100"/>
                <c:pt idx="0">
                  <c:v>2.7382942202406847E-3</c:v>
                </c:pt>
                <c:pt idx="1">
                  <c:v>4.89743576029296E-3</c:v>
                </c:pt>
                <c:pt idx="2">
                  <c:v>8.2572054860286636E-3</c:v>
                </c:pt>
                <c:pt idx="3">
                  <c:v>1.3148051510696148E-2</c:v>
                </c:pt>
                <c:pt idx="4">
                  <c:v>1.9819229261225632E-2</c:v>
                </c:pt>
                <c:pt idx="5">
                  <c:v>2.8369689439628816E-2</c:v>
                </c:pt>
                <c:pt idx="6">
                  <c:v>3.8716768476463166E-2</c:v>
                </c:pt>
                <c:pt idx="7">
                  <c:v>5.0631437570692703E-2</c:v>
                </c:pt>
                <c:pt idx="8">
                  <c:v>6.3847032777069351E-2</c:v>
                </c:pt>
                <c:pt idx="9">
                  <c:v>7.8217897960185037E-2</c:v>
                </c:pt>
                <c:pt idx="10">
                  <c:v>9.3880282661100573E-2</c:v>
                </c:pt>
                <c:pt idx="11">
                  <c:v>0.11136245674271938</c:v>
                </c:pt>
                <c:pt idx="12">
                  <c:v>0.13160587024962744</c:v>
                </c:pt>
                <c:pt idx="13">
                  <c:v>0.15588568548509305</c:v>
                </c:pt>
                <c:pt idx="14">
                  <c:v>0.18564663392112776</c:v>
                </c:pt>
                <c:pt idx="15">
                  <c:v>0.22229355596294012</c:v>
                </c:pt>
                <c:pt idx="16">
                  <c:v>0.26699350388999099</c:v>
                </c:pt>
                <c:pt idx="17">
                  <c:v>0.32055299587621544</c:v>
                </c:pt>
                <c:pt idx="18">
                  <c:v>0.38341996846066639</c:v>
                </c:pt>
                <c:pt idx="19">
                  <c:v>0.45581944420100989</c:v>
                </c:pt>
                <c:pt idx="20">
                  <c:v>0.53797564974612411</c:v>
                </c:pt>
                <c:pt idx="21">
                  <c:v>0.63032915291087244</c:v>
                </c:pt>
                <c:pt idx="22">
                  <c:v>0.73365394990049393</c:v>
                </c:pt>
                <c:pt idx="23">
                  <c:v>0.84902321069853603</c:v>
                </c:pt>
                <c:pt idx="24">
                  <c:v>0.97764071983028022</c:v>
                </c:pt>
                <c:pt idx="25">
                  <c:v>1.1206095801402822</c:v>
                </c:pt>
                <c:pt idx="26">
                  <c:v>1.278722658057015</c:v>
                </c:pt>
                <c:pt idx="27">
                  <c:v>1.4523305642814088</c:v>
                </c:pt>
                <c:pt idx="28">
                  <c:v>1.6412968646384059</c:v>
                </c:pt>
                <c:pt idx="29">
                  <c:v>1.8450155552768439</c:v>
                </c:pt>
                <c:pt idx="30">
                  <c:v>2.0624571692114375</c:v>
                </c:pt>
                <c:pt idx="31">
                  <c:v>2.2922220335960604</c:v>
                </c:pt>
                <c:pt idx="32">
                  <c:v>2.5325960068332556</c:v>
                </c:pt>
                <c:pt idx="33">
                  <c:v>2.7816118201299718</c:v>
                </c:pt>
                <c:pt idx="34">
                  <c:v>3.0371147957942424</c:v>
                </c:pt>
                <c:pt idx="35">
                  <c:v>3.2968216814655582</c:v>
                </c:pt>
                <c:pt idx="36">
                  <c:v>3.5583551998466207</c:v>
                </c:pt>
                <c:pt idx="37">
                  <c:v>3.8192409433016468</c:v>
                </c:pt>
                <c:pt idx="38">
                  <c:v>4.076867420827357</c:v>
                </c:pt>
                <c:pt idx="39">
                  <c:v>4.3284285745636728</c:v>
                </c:pt>
                <c:pt idx="40">
                  <c:v>4.5708820516512079</c:v>
                </c:pt>
                <c:pt idx="41">
                  <c:v>4.8009579694037479</c:v>
                </c:pt>
                <c:pt idx="42">
                  <c:v>5.0152388928342848</c:v>
                </c:pt>
                <c:pt idx="43">
                  <c:v>5.2103067458821313</c:v>
                </c:pt>
                <c:pt idx="44">
                  <c:v>5.3829270330053482</c:v>
                </c:pt>
                <c:pt idx="45">
                  <c:v>5.5302266364146497</c:v>
                </c:pt>
                <c:pt idx="46">
                  <c:v>5.6498248512724594</c:v>
                </c:pt>
                <c:pt idx="47">
                  <c:v>5.7398959565501571</c:v>
                </c:pt>
                <c:pt idx="48">
                  <c:v>5.7991664766317292</c:v>
                </c:pt>
                <c:pt idx="49">
                  <c:v>5.8268707741794836</c:v>
                </c:pt>
                <c:pt idx="50">
                  <c:v>5.8226974412827897</c:v>
                </c:pt>
                <c:pt idx="51">
                  <c:v>5.7867543062653057</c:v>
                </c:pt>
                <c:pt idx="52">
                  <c:v>5.7195649894498919</c:v>
                </c:pt>
                <c:pt idx="53">
                  <c:v>5.6220914693829576</c:v>
                </c:pt>
                <c:pt idx="54">
                  <c:v>5.4957628296117464</c:v>
                </c:pt>
                <c:pt idx="55">
                  <c:v>5.3424861628107028</c:v>
                </c:pt>
                <c:pt idx="56">
                  <c:v>5.1646226858013993</c:v>
                </c:pt>
                <c:pt idx="57">
                  <c:v>4.9649260258999073</c:v>
                </c:pt>
                <c:pt idx="58">
                  <c:v>4.7464528008015465</c:v>
                </c:pt>
                <c:pt idx="59">
                  <c:v>4.5124618645254131</c:v>
                </c:pt>
                <c:pt idx="60">
                  <c:v>4.2663165251279684</c:v>
                </c:pt>
                <c:pt idx="61">
                  <c:v>4.0113968487561182</c:v>
                </c:pt>
                <c:pt idx="62">
                  <c:v>3.7510217170019722</c:v>
                </c:pt>
                <c:pt idx="63">
                  <c:v>3.4883762572744135</c:v>
                </c:pt>
                <c:pt idx="64">
                  <c:v>3.2264410745512198</c:v>
                </c:pt>
                <c:pt idx="65">
                  <c:v>2.9679249275715676</c:v>
                </c:pt>
                <c:pt idx="66">
                  <c:v>2.715209802137283</c:v>
                </c:pt>
                <c:pt idx="67">
                  <c:v>2.4703223845308768</c:v>
                </c:pt>
                <c:pt idx="68">
                  <c:v>2.2349436412492336</c:v>
                </c:pt>
                <c:pt idx="69">
                  <c:v>2.0104563085034974</c:v>
                </c:pt>
                <c:pt idx="70">
                  <c:v>1.798012639185633</c:v>
                </c:pt>
                <c:pt idx="71">
                  <c:v>1.5985916104479083</c:v>
                </c:pt>
                <c:pt idx="72">
                  <c:v>1.4130158583326822</c:v>
                </c:pt>
                <c:pt idx="73">
                  <c:v>1.241916374998749</c:v>
                </c:pt>
                <c:pt idx="74">
                  <c:v>1.0856594884440904</c:v>
                </c:pt>
                <c:pt idx="75">
                  <c:v>0.94427166359318915</c:v>
                </c:pt>
                <c:pt idx="76">
                  <c:v>0.81740171749606516</c:v>
                </c:pt>
                <c:pt idx="77">
                  <c:v>0.70434536120830005</c:v>
                </c:pt>
                <c:pt idx="78">
                  <c:v>0.60413199036965148</c:v>
                </c:pt>
                <c:pt idx="79">
                  <c:v>0.51565109814056931</c:v>
                </c:pt>
                <c:pt idx="80">
                  <c:v>0.43778491556396354</c:v>
                </c:pt>
                <c:pt idx="81">
                  <c:v>0.36951626750436573</c:v>
                </c:pt>
                <c:pt idx="82">
                  <c:v>0.30999072538150024</c:v>
                </c:pt>
                <c:pt idx="83">
                  <c:v>0.2585232572179777</c:v>
                </c:pt>
                <c:pt idx="84">
                  <c:v>0.21454942054916884</c:v>
                </c:pt>
                <c:pt idx="85">
                  <c:v>0.17753259570386301</c:v>
                </c:pt>
                <c:pt idx="86">
                  <c:v>0.14685443185489597</c:v>
                </c:pt>
                <c:pt idx="87">
                  <c:v>0.12173090252848517</c:v>
                </c:pt>
                <c:pt idx="88">
                  <c:v>0.10119861875265859</c:v>
                </c:pt>
                <c:pt idx="89">
                  <c:v>8.4194421729006597E-2</c:v>
                </c:pt>
                <c:pt idx="90">
                  <c:v>6.9709277561374544E-2</c:v>
                </c:pt>
                <c:pt idx="91">
                  <c:v>5.6956406622711467E-2</c:v>
                </c:pt>
                <c:pt idx="92">
                  <c:v>4.5479998872536828E-2</c:v>
                </c:pt>
                <c:pt idx="93">
                  <c:v>3.5156658091921832E-2</c:v>
                </c:pt>
                <c:pt idx="94">
                  <c:v>2.6093309982654446E-2</c:v>
                </c:pt>
                <c:pt idx="95">
                  <c:v>1.8472328217030799E-2</c:v>
                </c:pt>
                <c:pt idx="96">
                  <c:v>1.2411178493540228E-2</c:v>
                </c:pt>
                <c:pt idx="97">
                  <c:v>7.8852179068034933E-3</c:v>
                </c:pt>
                <c:pt idx="98">
                  <c:v>4.7248274467525404E-3</c:v>
                </c:pt>
                <c:pt idx="99">
                  <c:v>2.6651778321617487E-3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7832-4D60-91EB-C8D5C7B239A4}"/>
            </c:ext>
          </c:extLst>
        </c:ser>
        <c:ser>
          <c:idx val="1"/>
          <c:order val="1"/>
          <c:tx>
            <c:strRef>
              <c:f>SimData!$M$22</c:f>
              <c:strCache>
                <c:ptCount val="1"/>
                <c:pt idx="0">
                  <c:v>T+1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SimData!$M$29</c:f>
              <c:numCache>
                <c:formatCode>0.000</c:formatCode>
                <c:ptCount val="1"/>
                <c:pt idx="0">
                  <c:v>3.0260534750137928</c:v>
                </c:pt>
              </c:numCache>
            </c:numRef>
          </c:xVal>
          <c:yVal>
            <c:numRef>
              <c:f>SimData!$N$29</c:f>
              <c:numCache>
                <c:formatCode>0.000</c:formatCode>
                <c:ptCount val="1"/>
                <c:pt idx="0">
                  <c:v>5.8290449748922288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7832-4D60-91EB-C8D5C7B239A4}"/>
            </c:ext>
          </c:extLst>
        </c:ser>
        <c:ser>
          <c:idx val="2"/>
          <c:order val="2"/>
          <c:tx>
            <c:strRef>
              <c:f>SimData!$M$22</c:f>
              <c:strCache>
                <c:ptCount val="1"/>
                <c:pt idx="0">
                  <c:v>T+1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SimData!$M$30</c:f>
              <c:numCache>
                <c:formatCode>0.000</c:formatCode>
                <c:ptCount val="1"/>
                <c:pt idx="0">
                  <c:v>3.1545760262038471</c:v>
                </c:pt>
              </c:numCache>
            </c:numRef>
          </c:xVal>
          <c:yVal>
            <c:numRef>
              <c:f>SimData!$N$30</c:f>
              <c:numCache>
                <c:formatCode>0.000</c:formatCode>
                <c:ptCount val="1"/>
                <c:pt idx="0">
                  <c:v>0.99409544400046024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7832-4D60-91EB-C8D5C7B239A4}"/>
            </c:ext>
          </c:extLst>
        </c:ser>
        <c:ser>
          <c:idx val="3"/>
          <c:order val="3"/>
          <c:tx>
            <c:strRef>
              <c:f>SimData!$M$22</c:f>
              <c:strCache>
                <c:ptCount val="1"/>
                <c:pt idx="0">
                  <c:v>T+1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SimData!$M$28</c:f>
              <c:numCache>
                <c:formatCode>0.000</c:formatCode>
                <c:ptCount val="1"/>
                <c:pt idx="0">
                  <c:v>2.8969738697830651</c:v>
                </c:pt>
              </c:numCache>
            </c:numRef>
          </c:xVal>
          <c:yVal>
            <c:numRef>
              <c:f>SimData!$N$28</c:f>
              <c:numCache>
                <c:formatCode>0.000</c:formatCode>
                <c:ptCount val="1"/>
                <c:pt idx="0">
                  <c:v>0.97764290110494467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7832-4D60-91EB-C8D5C7B239A4}"/>
            </c:ext>
          </c:extLst>
        </c:ser>
        <c:ser>
          <c:idx val="4"/>
          <c:order val="4"/>
          <c:tx>
            <c:strRef>
              <c:f>SimData!$O$22</c:f>
              <c:strCache>
                <c:ptCount val="1"/>
                <c:pt idx="0">
                  <c:v>T+2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SimData!$O$31:$O$130</c:f>
              <c:numCache>
                <c:formatCode>0.000</c:formatCode>
                <c:ptCount val="100"/>
                <c:pt idx="0">
                  <c:v>2.5749651026955354</c:v>
                </c:pt>
                <c:pt idx="1">
                  <c:v>2.5836109693219083</c:v>
                </c:pt>
                <c:pt idx="2">
                  <c:v>2.5922568359482812</c:v>
                </c:pt>
                <c:pt idx="3">
                  <c:v>2.6009027025746541</c:v>
                </c:pt>
                <c:pt idx="4">
                  <c:v>2.609548569201027</c:v>
                </c:pt>
                <c:pt idx="5">
                  <c:v>2.6181944358273999</c:v>
                </c:pt>
                <c:pt idx="6">
                  <c:v>2.6268403024537728</c:v>
                </c:pt>
                <c:pt idx="7">
                  <c:v>2.6354861690801457</c:v>
                </c:pt>
                <c:pt idx="8">
                  <c:v>2.6441320357065186</c:v>
                </c:pt>
                <c:pt idx="9">
                  <c:v>2.6527779023328915</c:v>
                </c:pt>
                <c:pt idx="10">
                  <c:v>2.6614237689592644</c:v>
                </c:pt>
                <c:pt idx="11">
                  <c:v>2.6700696355856373</c:v>
                </c:pt>
                <c:pt idx="12">
                  <c:v>2.6787155022120102</c:v>
                </c:pt>
                <c:pt idx="13">
                  <c:v>2.6873613688383831</c:v>
                </c:pt>
                <c:pt idx="14">
                  <c:v>2.696007235464756</c:v>
                </c:pt>
                <c:pt idx="15">
                  <c:v>2.7046531020911289</c:v>
                </c:pt>
                <c:pt idx="16">
                  <c:v>2.7132989687175018</c:v>
                </c:pt>
                <c:pt idx="17">
                  <c:v>2.7219448353438747</c:v>
                </c:pt>
                <c:pt idx="18">
                  <c:v>2.7305907019702476</c:v>
                </c:pt>
                <c:pt idx="19">
                  <c:v>2.7392365685966205</c:v>
                </c:pt>
                <c:pt idx="20">
                  <c:v>2.7478824352229934</c:v>
                </c:pt>
                <c:pt idx="21">
                  <c:v>2.7565283018493663</c:v>
                </c:pt>
                <c:pt idx="22">
                  <c:v>2.7651741684757392</c:v>
                </c:pt>
                <c:pt idx="23">
                  <c:v>2.7738200351021121</c:v>
                </c:pt>
                <c:pt idx="24">
                  <c:v>2.782465901728485</c:v>
                </c:pt>
                <c:pt idx="25">
                  <c:v>2.7911117683548579</c:v>
                </c:pt>
                <c:pt idx="26">
                  <c:v>2.7997576349812308</c:v>
                </c:pt>
                <c:pt idx="27">
                  <c:v>2.8084035016076037</c:v>
                </c:pt>
                <c:pt idx="28">
                  <c:v>2.8170493682339766</c:v>
                </c:pt>
                <c:pt idx="29">
                  <c:v>2.8256952348603495</c:v>
                </c:pt>
                <c:pt idx="30">
                  <c:v>2.8343411014867224</c:v>
                </c:pt>
                <c:pt idx="31">
                  <c:v>2.8429869681130953</c:v>
                </c:pt>
                <c:pt idx="32">
                  <c:v>2.8516328347394682</c:v>
                </c:pt>
                <c:pt idx="33">
                  <c:v>2.8602787013658411</c:v>
                </c:pt>
                <c:pt idx="34">
                  <c:v>2.868924567992214</c:v>
                </c:pt>
                <c:pt idx="35">
                  <c:v>2.8775704346185869</c:v>
                </c:pt>
                <c:pt idx="36">
                  <c:v>2.8862163012449598</c:v>
                </c:pt>
                <c:pt idx="37">
                  <c:v>2.8948621678713327</c:v>
                </c:pt>
                <c:pt idx="38">
                  <c:v>2.9035080344977056</c:v>
                </c:pt>
                <c:pt idx="39">
                  <c:v>2.9121539011240785</c:v>
                </c:pt>
                <c:pt idx="40">
                  <c:v>2.9207997677504514</c:v>
                </c:pt>
                <c:pt idx="41">
                  <c:v>2.9294456343768243</c:v>
                </c:pt>
                <c:pt idx="42">
                  <c:v>2.9380915010031972</c:v>
                </c:pt>
                <c:pt idx="43">
                  <c:v>2.9467373676295701</c:v>
                </c:pt>
                <c:pt idx="44">
                  <c:v>2.955383234255943</c:v>
                </c:pt>
                <c:pt idx="45">
                  <c:v>2.9640291008823159</c:v>
                </c:pt>
                <c:pt idx="46">
                  <c:v>2.9726749675086888</c:v>
                </c:pt>
                <c:pt idx="47">
                  <c:v>2.9813208341350617</c:v>
                </c:pt>
                <c:pt idx="48">
                  <c:v>2.9899667007614346</c:v>
                </c:pt>
                <c:pt idx="49">
                  <c:v>2.9986125673878075</c:v>
                </c:pt>
                <c:pt idx="50">
                  <c:v>3.0072584340141804</c:v>
                </c:pt>
                <c:pt idx="51">
                  <c:v>3.0159043006405533</c:v>
                </c:pt>
                <c:pt idx="52">
                  <c:v>3.0245501672669262</c:v>
                </c:pt>
                <c:pt idx="53">
                  <c:v>3.0331960338932991</c:v>
                </c:pt>
                <c:pt idx="54">
                  <c:v>3.041841900519672</c:v>
                </c:pt>
                <c:pt idx="55">
                  <c:v>3.0504877671460449</c:v>
                </c:pt>
                <c:pt idx="56">
                  <c:v>3.0591336337724178</c:v>
                </c:pt>
                <c:pt idx="57">
                  <c:v>3.0677795003987907</c:v>
                </c:pt>
                <c:pt idx="58">
                  <c:v>3.0764253670251636</c:v>
                </c:pt>
                <c:pt idx="59">
                  <c:v>3.0850712336515365</c:v>
                </c:pt>
                <c:pt idx="60">
                  <c:v>3.0937171002779094</c:v>
                </c:pt>
                <c:pt idx="61">
                  <c:v>3.1023629669042823</c:v>
                </c:pt>
                <c:pt idx="62">
                  <c:v>3.1110088335306552</c:v>
                </c:pt>
                <c:pt idx="63">
                  <c:v>3.1196547001570281</c:v>
                </c:pt>
                <c:pt idx="64">
                  <c:v>3.128300566783401</c:v>
                </c:pt>
                <c:pt idx="65">
                  <c:v>3.1369464334097739</c:v>
                </c:pt>
                <c:pt idx="66">
                  <c:v>3.1455923000361468</c:v>
                </c:pt>
                <c:pt idx="67">
                  <c:v>3.1542381666625197</c:v>
                </c:pt>
                <c:pt idx="68">
                  <c:v>3.1628840332888926</c:v>
                </c:pt>
                <c:pt idx="69">
                  <c:v>3.1715298999152655</c:v>
                </c:pt>
                <c:pt idx="70">
                  <c:v>3.1801757665416384</c:v>
                </c:pt>
                <c:pt idx="71">
                  <c:v>3.1888216331680113</c:v>
                </c:pt>
                <c:pt idx="72">
                  <c:v>3.1974674997943842</c:v>
                </c:pt>
                <c:pt idx="73">
                  <c:v>3.2061133664207571</c:v>
                </c:pt>
                <c:pt idx="74">
                  <c:v>3.21475923304713</c:v>
                </c:pt>
                <c:pt idx="75">
                  <c:v>3.2234050996735029</c:v>
                </c:pt>
                <c:pt idx="76">
                  <c:v>3.2320509662998758</c:v>
                </c:pt>
                <c:pt idx="77">
                  <c:v>3.2406968329262487</c:v>
                </c:pt>
                <c:pt idx="78">
                  <c:v>3.2493426995526216</c:v>
                </c:pt>
                <c:pt idx="79">
                  <c:v>3.2579885661789945</c:v>
                </c:pt>
                <c:pt idx="80">
                  <c:v>3.2666344328053674</c:v>
                </c:pt>
                <c:pt idx="81">
                  <c:v>3.2752802994317403</c:v>
                </c:pt>
                <c:pt idx="82">
                  <c:v>3.2839261660581132</c:v>
                </c:pt>
                <c:pt idx="83">
                  <c:v>3.2925720326844861</c:v>
                </c:pt>
                <c:pt idx="84">
                  <c:v>3.301217899310859</c:v>
                </c:pt>
                <c:pt idx="85">
                  <c:v>3.3098637659372319</c:v>
                </c:pt>
                <c:pt idx="86">
                  <c:v>3.3185096325636048</c:v>
                </c:pt>
                <c:pt idx="87">
                  <c:v>3.3271554991899777</c:v>
                </c:pt>
                <c:pt idx="88">
                  <c:v>3.3358013658163506</c:v>
                </c:pt>
                <c:pt idx="89">
                  <c:v>3.3444472324427235</c:v>
                </c:pt>
                <c:pt idx="90">
                  <c:v>3.3530930990690964</c:v>
                </c:pt>
                <c:pt idx="91">
                  <c:v>3.3617389656954693</c:v>
                </c:pt>
                <c:pt idx="92">
                  <c:v>3.3703848323218422</c:v>
                </c:pt>
                <c:pt idx="93">
                  <c:v>3.3790306989482151</c:v>
                </c:pt>
                <c:pt idx="94">
                  <c:v>3.387676565574588</c:v>
                </c:pt>
                <c:pt idx="95">
                  <c:v>3.3963224322009609</c:v>
                </c:pt>
                <c:pt idx="96">
                  <c:v>3.4049682988273338</c:v>
                </c:pt>
                <c:pt idx="97">
                  <c:v>3.4136141654537067</c:v>
                </c:pt>
                <c:pt idx="98">
                  <c:v>3.4222600320800796</c:v>
                </c:pt>
                <c:pt idx="99">
                  <c:v>3.4309058987064525</c:v>
                </c:pt>
              </c:numCache>
            </c:numRef>
          </c:xVal>
          <c:yVal>
            <c:numRef>
              <c:f>SimData!$P$31:$P$130</c:f>
              <c:numCache>
                <c:formatCode>0.000</c:formatCode>
                <c:ptCount val="100"/>
                <c:pt idx="0">
                  <c:v>1.5094177727017104E-3</c:v>
                </c:pt>
                <c:pt idx="1">
                  <c:v>2.6055818575555527E-3</c:v>
                </c:pt>
                <c:pt idx="2">
                  <c:v>4.2449563676590536E-3</c:v>
                </c:pt>
                <c:pt idx="3">
                  <c:v>6.5358099430642483E-3</c:v>
                </c:pt>
                <c:pt idx="4">
                  <c:v>9.5300838779429544E-3</c:v>
                </c:pt>
                <c:pt idx="5">
                  <c:v>1.3203090941725807E-2</c:v>
                </c:pt>
                <c:pt idx="6">
                  <c:v>1.7464900834972034E-2</c:v>
                </c:pt>
                <c:pt idx="7">
                  <c:v>2.2215944160649075E-2</c:v>
                </c:pt>
                <c:pt idx="8">
                  <c:v>2.7441014128175747E-2</c:v>
                </c:pt>
                <c:pt idx="9">
                  <c:v>3.3311863931454647E-2</c:v>
                </c:pt>
                <c:pt idx="10">
                  <c:v>4.0251667714755024E-2</c:v>
                </c:pt>
                <c:pt idx="11">
                  <c:v>4.8918040970363438E-2</c:v>
                </c:pt>
                <c:pt idx="12">
                  <c:v>6.0090082657686839E-2</c:v>
                </c:pt>
                <c:pt idx="13">
                  <c:v>7.4489708707237604E-2</c:v>
                </c:pt>
                <c:pt idx="14">
                  <c:v>9.2607132530836703E-2</c:v>
                </c:pt>
                <c:pt idx="15">
                  <c:v>0.114612324460783</c:v>
                </c:pt>
                <c:pt idx="16">
                  <c:v>0.14040843620868831</c:v>
                </c:pt>
                <c:pt idx="17">
                  <c:v>0.16982841338978893</c:v>
                </c:pt>
                <c:pt idx="18">
                  <c:v>0.20291577112275677</c:v>
                </c:pt>
                <c:pt idx="19">
                  <c:v>0.24018953358503142</c:v>
                </c:pt>
                <c:pt idx="20">
                  <c:v>0.28278532545906238</c:v>
                </c:pt>
                <c:pt idx="21">
                  <c:v>0.33238917526149053</c:v>
                </c:pt>
                <c:pt idx="22">
                  <c:v>0.39093005613155696</c:v>
                </c:pt>
                <c:pt idx="23">
                  <c:v>0.46006439966910684</c:v>
                </c:pt>
                <c:pt idx="24">
                  <c:v>0.54056354754999902</c:v>
                </c:pt>
                <c:pt idx="25">
                  <c:v>0.63178675558556119</c:v>
                </c:pt>
                <c:pt idx="26">
                  <c:v>0.73145558489866525</c:v>
                </c:pt>
                <c:pt idx="27">
                  <c:v>0.835902255546083</c:v>
                </c:pt>
                <c:pt idx="28">
                  <c:v>0.94082824008827803</c:v>
                </c:pt>
                <c:pt idx="29">
                  <c:v>1.0424116180915464</c:v>
                </c:pt>
                <c:pt idx="30">
                  <c:v>1.1384235493920782</c:v>
                </c:pt>
                <c:pt idx="31">
                  <c:v>1.2289511828247108</c:v>
                </c:pt>
                <c:pt idx="32">
                  <c:v>1.3164308878779432</c:v>
                </c:pt>
                <c:pt idx="33">
                  <c:v>1.4049444670846425</c:v>
                </c:pt>
                <c:pt idx="34">
                  <c:v>1.4990166992903637</c:v>
                </c:pt>
                <c:pt idx="35">
                  <c:v>1.6023433487759551</c:v>
                </c:pt>
                <c:pt idx="36">
                  <c:v>1.7168858941881684</c:v>
                </c:pt>
                <c:pt idx="37">
                  <c:v>1.8425937295647912</c:v>
                </c:pt>
                <c:pt idx="38">
                  <c:v>1.9777448510801368</c:v>
                </c:pt>
                <c:pt idx="39">
                  <c:v>2.1196599082812373</c:v>
                </c:pt>
                <c:pt idx="40">
                  <c:v>2.2654442176298053</c:v>
                </c:pt>
                <c:pt idx="41">
                  <c:v>2.4124763749587457</c:v>
                </c:pt>
                <c:pt idx="42">
                  <c:v>2.5585363631993037</c:v>
                </c:pt>
                <c:pt idx="43">
                  <c:v>2.7016475066552781</c:v>
                </c:pt>
                <c:pt idx="44">
                  <c:v>2.839802310212709</c:v>
                </c:pt>
                <c:pt idx="45">
                  <c:v>2.9707217435645936</c:v>
                </c:pt>
                <c:pt idx="46">
                  <c:v>3.0917065111254858</c:v>
                </c:pt>
                <c:pt idx="47">
                  <c:v>3.1995617008736312</c:v>
                </c:pt>
                <c:pt idx="48">
                  <c:v>3.2905718899292733</c:v>
                </c:pt>
                <c:pt idx="49">
                  <c:v>3.3605619915419793</c:v>
                </c:pt>
                <c:pt idx="50">
                  <c:v>3.4051319111431062</c:v>
                </c:pt>
                <c:pt idx="51">
                  <c:v>3.4201331974184832</c:v>
                </c:pt>
                <c:pt idx="52">
                  <c:v>3.4023542328199783</c:v>
                </c:pt>
                <c:pt idx="53">
                  <c:v>3.3502561380715608</c:v>
                </c:pt>
                <c:pt idx="54">
                  <c:v>3.2645375809572026</c:v>
                </c:pt>
                <c:pt idx="55">
                  <c:v>3.1483487306024287</c:v>
                </c:pt>
                <c:pt idx="56">
                  <c:v>3.0070990013310195</c:v>
                </c:pt>
                <c:pt idx="57">
                  <c:v>2.8479358624546598</c:v>
                </c:pt>
                <c:pt idx="58">
                  <c:v>2.6790409204566288</c:v>
                </c:pt>
                <c:pt idx="59">
                  <c:v>2.5088725398475979</c:v>
                </c:pt>
                <c:pt idx="60">
                  <c:v>2.3454190790851976</c:v>
                </c:pt>
                <c:pt idx="61">
                  <c:v>2.1954780710972259</c:v>
                </c:pt>
                <c:pt idx="62">
                  <c:v>2.0639856453960301</c:v>
                </c:pt>
                <c:pt idx="63">
                  <c:v>1.9534747223956135</c:v>
                </c:pt>
                <c:pt idx="64">
                  <c:v>1.8637866812123678</c:v>
                </c:pt>
                <c:pt idx="65">
                  <c:v>1.79214984618481</c:v>
                </c:pt>
                <c:pt idx="66">
                  <c:v>1.7336627188979288</c:v>
                </c:pt>
                <c:pt idx="67">
                  <c:v>1.6821181164623991</c:v>
                </c:pt>
                <c:pt idx="68">
                  <c:v>1.6310240357726336</c:v>
                </c:pt>
                <c:pt idx="69">
                  <c:v>1.5746401937075154</c:v>
                </c:pt>
                <c:pt idx="70">
                  <c:v>1.5088471947253954</c:v>
                </c:pt>
                <c:pt idx="71">
                  <c:v>1.4316842767065718</c:v>
                </c:pt>
                <c:pt idx="72">
                  <c:v>1.3434365551708753</c:v>
                </c:pt>
                <c:pt idx="73">
                  <c:v>1.2462414968381934</c:v>
                </c:pt>
                <c:pt idx="74">
                  <c:v>1.1433163184500172</c:v>
                </c:pt>
                <c:pt idx="75">
                  <c:v>1.0380408123113563</c:v>
                </c:pt>
                <c:pt idx="76">
                  <c:v>0.93319410543598991</c:v>
                </c:pt>
                <c:pt idx="77">
                  <c:v>0.8305881909454278</c:v>
                </c:pt>
                <c:pt idx="78">
                  <c:v>0.73117541738169844</c:v>
                </c:pt>
                <c:pt idx="79">
                  <c:v>0.635504825074655</c:v>
                </c:pt>
                <c:pt idx="80">
                  <c:v>0.54426077323560595</c:v>
                </c:pt>
                <c:pt idx="81">
                  <c:v>0.45860362474974831</c:v>
                </c:pt>
                <c:pt idx="82">
                  <c:v>0.380147723768889</c:v>
                </c:pt>
                <c:pt idx="83">
                  <c:v>0.31059523272664769</c:v>
                </c:pt>
                <c:pt idx="84">
                  <c:v>0.2512061539256451</c:v>
                </c:pt>
                <c:pt idx="85">
                  <c:v>0.20235226807340889</c:v>
                </c:pt>
                <c:pt idx="86">
                  <c:v>0.16335241862431862</c:v>
                </c:pt>
                <c:pt idx="87">
                  <c:v>0.13265158953155173</c:v>
                </c:pt>
                <c:pt idx="88">
                  <c:v>0.10825598175206709</c:v>
                </c:pt>
                <c:pt idx="89">
                  <c:v>8.8240569497739924E-2</c:v>
                </c:pt>
                <c:pt idx="90">
                  <c:v>7.1140959046917654E-2</c:v>
                </c:pt>
                <c:pt idx="91">
                  <c:v>5.6116931811048938E-2</c:v>
                </c:pt>
                <c:pt idx="92">
                  <c:v>4.2883962257364641E-2</c:v>
                </c:pt>
                <c:pt idx="93">
                  <c:v>3.1496867397640155E-2</c:v>
                </c:pt>
                <c:pt idx="94">
                  <c:v>2.210275068219926E-2</c:v>
                </c:pt>
                <c:pt idx="95">
                  <c:v>1.4757726572475736E-2</c:v>
                </c:pt>
                <c:pt idx="96">
                  <c:v>9.3484844401198995E-3</c:v>
                </c:pt>
                <c:pt idx="97">
                  <c:v>5.6074558192330398E-3</c:v>
                </c:pt>
                <c:pt idx="98">
                  <c:v>3.1806758869628582E-3</c:v>
                </c:pt>
                <c:pt idx="99">
                  <c:v>1.704546251512652E-3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7832-4D60-91EB-C8D5C7B239A4}"/>
            </c:ext>
          </c:extLst>
        </c:ser>
        <c:ser>
          <c:idx val="5"/>
          <c:order val="5"/>
          <c:tx>
            <c:strRef>
              <c:f>SimData!$O$22</c:f>
              <c:strCache>
                <c:ptCount val="1"/>
                <c:pt idx="0">
                  <c:v>T+2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SimData!$O$29</c:f>
              <c:numCache>
                <c:formatCode>0.000</c:formatCode>
                <c:ptCount val="1"/>
                <c:pt idx="0">
                  <c:v>3.0200732311241509</c:v>
                </c:pt>
              </c:numCache>
            </c:numRef>
          </c:xVal>
          <c:yVal>
            <c:numRef>
              <c:f>SimData!$P$29</c:f>
              <c:numCache>
                <c:formatCode>0.000</c:formatCode>
                <c:ptCount val="1"/>
                <c:pt idx="0">
                  <c:v>3.415794732700713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7832-4D60-91EB-C8D5C7B239A4}"/>
            </c:ext>
          </c:extLst>
        </c:ser>
        <c:ser>
          <c:idx val="6"/>
          <c:order val="6"/>
          <c:tx>
            <c:strRef>
              <c:f>SimData!$O$22</c:f>
              <c:strCache>
                <c:ptCount val="1"/>
                <c:pt idx="0">
                  <c:v>T+2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SimData!$O$30</c:f>
              <c:numCache>
                <c:formatCode>0.000</c:formatCode>
                <c:ptCount val="1"/>
                <c:pt idx="0">
                  <c:v>3.2515323181632105</c:v>
                </c:pt>
              </c:numCache>
            </c:numRef>
          </c:xVal>
          <c:yVal>
            <c:numRef>
              <c:f>SimData!$P$30</c:f>
              <c:numCache>
                <c:formatCode>0.000</c:formatCode>
                <c:ptCount val="1"/>
                <c:pt idx="0">
                  <c:v>0.70657145377863728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7832-4D60-91EB-C8D5C7B239A4}"/>
            </c:ext>
          </c:extLst>
        </c:ser>
        <c:ser>
          <c:idx val="7"/>
          <c:order val="7"/>
          <c:tx>
            <c:strRef>
              <c:f>SimData!$O$22</c:f>
              <c:strCache>
                <c:ptCount val="1"/>
                <c:pt idx="0">
                  <c:v>T+2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SimData!$O$28</c:f>
              <c:numCache>
                <c:formatCode>0.000</c:formatCode>
                <c:ptCount val="1"/>
                <c:pt idx="0">
                  <c:v>2.7900109534805981</c:v>
                </c:pt>
              </c:numCache>
            </c:numRef>
          </c:xVal>
          <c:yVal>
            <c:numRef>
              <c:f>SimData!$P$28</c:f>
              <c:numCache>
                <c:formatCode>0.000</c:formatCode>
                <c:ptCount val="1"/>
                <c:pt idx="0">
                  <c:v>0.61963952929712851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7832-4D60-91EB-C8D5C7B239A4}"/>
            </c:ext>
          </c:extLst>
        </c:ser>
        <c:ser>
          <c:idx val="8"/>
          <c:order val="8"/>
          <c:tx>
            <c:strRef>
              <c:f>SimData!$Q$22</c:f>
              <c:strCache>
                <c:ptCount val="1"/>
                <c:pt idx="0">
                  <c:v>T+3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SimData!$Q$31:$Q$130</c:f>
              <c:numCache>
                <c:formatCode>0.000</c:formatCode>
                <c:ptCount val="100"/>
                <c:pt idx="0">
                  <c:v>2.4767218621973788</c:v>
                </c:pt>
                <c:pt idx="1">
                  <c:v>2.4879207243381174</c:v>
                </c:pt>
                <c:pt idx="2">
                  <c:v>2.499119586478856</c:v>
                </c:pt>
                <c:pt idx="3">
                  <c:v>2.5103184486195946</c:v>
                </c:pt>
                <c:pt idx="4">
                  <c:v>2.5215173107603333</c:v>
                </c:pt>
                <c:pt idx="5">
                  <c:v>2.5327161729010719</c:v>
                </c:pt>
                <c:pt idx="6">
                  <c:v>2.5439150350418105</c:v>
                </c:pt>
                <c:pt idx="7">
                  <c:v>2.5551138971825491</c:v>
                </c:pt>
                <c:pt idx="8">
                  <c:v>2.5663127593232877</c:v>
                </c:pt>
                <c:pt idx="9">
                  <c:v>2.5775116214640263</c:v>
                </c:pt>
                <c:pt idx="10">
                  <c:v>2.588710483604765</c:v>
                </c:pt>
                <c:pt idx="11">
                  <c:v>2.5999093457455036</c:v>
                </c:pt>
                <c:pt idx="12">
                  <c:v>2.6111082078862422</c:v>
                </c:pt>
                <c:pt idx="13">
                  <c:v>2.6223070700269808</c:v>
                </c:pt>
                <c:pt idx="14">
                  <c:v>2.6335059321677194</c:v>
                </c:pt>
                <c:pt idx="15">
                  <c:v>2.6447047943084581</c:v>
                </c:pt>
                <c:pt idx="16">
                  <c:v>2.6559036564491967</c:v>
                </c:pt>
                <c:pt idx="17">
                  <c:v>2.6671025185899353</c:v>
                </c:pt>
                <c:pt idx="18">
                  <c:v>2.6783013807306739</c:v>
                </c:pt>
                <c:pt idx="19">
                  <c:v>2.6895002428714125</c:v>
                </c:pt>
                <c:pt idx="20">
                  <c:v>2.7006991050121512</c:v>
                </c:pt>
                <c:pt idx="21">
                  <c:v>2.7118979671528898</c:v>
                </c:pt>
                <c:pt idx="22">
                  <c:v>2.7230968292936284</c:v>
                </c:pt>
                <c:pt idx="23">
                  <c:v>2.734295691434367</c:v>
                </c:pt>
                <c:pt idx="24">
                  <c:v>2.7454945535751056</c:v>
                </c:pt>
                <c:pt idx="25">
                  <c:v>2.7566934157158443</c:v>
                </c:pt>
                <c:pt idx="26">
                  <c:v>2.7678922778565829</c:v>
                </c:pt>
                <c:pt idx="27">
                  <c:v>2.7790911399973215</c:v>
                </c:pt>
                <c:pt idx="28">
                  <c:v>2.7902900021380601</c:v>
                </c:pt>
                <c:pt idx="29">
                  <c:v>2.8014888642787987</c:v>
                </c:pt>
                <c:pt idx="30">
                  <c:v>2.8126877264195373</c:v>
                </c:pt>
                <c:pt idx="31">
                  <c:v>2.823886588560276</c:v>
                </c:pt>
                <c:pt idx="32">
                  <c:v>2.8350854507010146</c:v>
                </c:pt>
                <c:pt idx="33">
                  <c:v>2.8462843128417532</c:v>
                </c:pt>
                <c:pt idx="34">
                  <c:v>2.8574831749824918</c:v>
                </c:pt>
                <c:pt idx="35">
                  <c:v>2.8686820371232304</c:v>
                </c:pt>
                <c:pt idx="36">
                  <c:v>2.8798808992639691</c:v>
                </c:pt>
                <c:pt idx="37">
                  <c:v>2.8910797614047077</c:v>
                </c:pt>
                <c:pt idx="38">
                  <c:v>2.9022786235454463</c:v>
                </c:pt>
                <c:pt idx="39">
                  <c:v>2.9134774856861849</c:v>
                </c:pt>
                <c:pt idx="40">
                  <c:v>2.9246763478269235</c:v>
                </c:pt>
                <c:pt idx="41">
                  <c:v>2.9358752099676622</c:v>
                </c:pt>
                <c:pt idx="42">
                  <c:v>2.9470740721084008</c:v>
                </c:pt>
                <c:pt idx="43">
                  <c:v>2.9582729342491394</c:v>
                </c:pt>
                <c:pt idx="44">
                  <c:v>2.969471796389878</c:v>
                </c:pt>
                <c:pt idx="45">
                  <c:v>2.9806706585306166</c:v>
                </c:pt>
                <c:pt idx="46">
                  <c:v>2.9918695206713553</c:v>
                </c:pt>
                <c:pt idx="47">
                  <c:v>3.0030683828120939</c:v>
                </c:pt>
                <c:pt idx="48">
                  <c:v>3.0142672449528325</c:v>
                </c:pt>
                <c:pt idx="49">
                  <c:v>3.0254661070935711</c:v>
                </c:pt>
                <c:pt idx="50">
                  <c:v>3.0366649692343097</c:v>
                </c:pt>
                <c:pt idx="51">
                  <c:v>3.0478638313750483</c:v>
                </c:pt>
                <c:pt idx="52">
                  <c:v>3.059062693515787</c:v>
                </c:pt>
                <c:pt idx="53">
                  <c:v>3.0702615556565256</c:v>
                </c:pt>
                <c:pt idx="54">
                  <c:v>3.0814604177972642</c:v>
                </c:pt>
                <c:pt idx="55">
                  <c:v>3.0926592799380028</c:v>
                </c:pt>
                <c:pt idx="56">
                  <c:v>3.1038581420787414</c:v>
                </c:pt>
                <c:pt idx="57">
                  <c:v>3.1150570042194801</c:v>
                </c:pt>
                <c:pt idx="58">
                  <c:v>3.1262558663602187</c:v>
                </c:pt>
                <c:pt idx="59">
                  <c:v>3.1374547285009573</c:v>
                </c:pt>
                <c:pt idx="60">
                  <c:v>3.1486535906416959</c:v>
                </c:pt>
                <c:pt idx="61">
                  <c:v>3.1598524527824345</c:v>
                </c:pt>
                <c:pt idx="62">
                  <c:v>3.1710513149231732</c:v>
                </c:pt>
                <c:pt idx="63">
                  <c:v>3.1822501770639118</c:v>
                </c:pt>
                <c:pt idx="64">
                  <c:v>3.1934490392046504</c:v>
                </c:pt>
                <c:pt idx="65">
                  <c:v>3.204647901345389</c:v>
                </c:pt>
                <c:pt idx="66">
                  <c:v>3.2158467634861276</c:v>
                </c:pt>
                <c:pt idx="67">
                  <c:v>3.2270456256268663</c:v>
                </c:pt>
                <c:pt idx="68">
                  <c:v>3.2382444877676049</c:v>
                </c:pt>
                <c:pt idx="69">
                  <c:v>3.2494433499083435</c:v>
                </c:pt>
                <c:pt idx="70">
                  <c:v>3.2606422120490821</c:v>
                </c:pt>
                <c:pt idx="71">
                  <c:v>3.2718410741898207</c:v>
                </c:pt>
                <c:pt idx="72">
                  <c:v>3.2830399363305593</c:v>
                </c:pt>
                <c:pt idx="73">
                  <c:v>3.294238798471298</c:v>
                </c:pt>
                <c:pt idx="74">
                  <c:v>3.3054376606120366</c:v>
                </c:pt>
                <c:pt idx="75">
                  <c:v>3.3166365227527752</c:v>
                </c:pt>
                <c:pt idx="76">
                  <c:v>3.3278353848935138</c:v>
                </c:pt>
                <c:pt idx="77">
                  <c:v>3.3390342470342524</c:v>
                </c:pt>
                <c:pt idx="78">
                  <c:v>3.3502331091749911</c:v>
                </c:pt>
                <c:pt idx="79">
                  <c:v>3.3614319713157297</c:v>
                </c:pt>
                <c:pt idx="80">
                  <c:v>3.3726308334564683</c:v>
                </c:pt>
                <c:pt idx="81">
                  <c:v>3.3838296955972069</c:v>
                </c:pt>
                <c:pt idx="82">
                  <c:v>3.3950285577379455</c:v>
                </c:pt>
                <c:pt idx="83">
                  <c:v>3.4062274198786842</c:v>
                </c:pt>
                <c:pt idx="84">
                  <c:v>3.4174262820194228</c:v>
                </c:pt>
                <c:pt idx="85">
                  <c:v>3.4286251441601614</c:v>
                </c:pt>
                <c:pt idx="86">
                  <c:v>3.4398240063009</c:v>
                </c:pt>
                <c:pt idx="87">
                  <c:v>3.4510228684416386</c:v>
                </c:pt>
                <c:pt idx="88">
                  <c:v>3.4622217305823773</c:v>
                </c:pt>
                <c:pt idx="89">
                  <c:v>3.4734205927231159</c:v>
                </c:pt>
                <c:pt idx="90">
                  <c:v>3.4846194548638545</c:v>
                </c:pt>
                <c:pt idx="91">
                  <c:v>3.4958183170045931</c:v>
                </c:pt>
                <c:pt idx="92">
                  <c:v>3.5070171791453317</c:v>
                </c:pt>
                <c:pt idx="93">
                  <c:v>3.5182160412860704</c:v>
                </c:pt>
                <c:pt idx="94">
                  <c:v>3.529414903426809</c:v>
                </c:pt>
                <c:pt idx="95">
                  <c:v>3.5406137655675476</c:v>
                </c:pt>
                <c:pt idx="96">
                  <c:v>3.5518126277082862</c:v>
                </c:pt>
                <c:pt idx="97">
                  <c:v>3.5630114898490248</c:v>
                </c:pt>
                <c:pt idx="98">
                  <c:v>3.5742103519897634</c:v>
                </c:pt>
                <c:pt idx="99">
                  <c:v>3.5854092141305021</c:v>
                </c:pt>
              </c:numCache>
            </c:numRef>
          </c:xVal>
          <c:yVal>
            <c:numRef>
              <c:f>SimData!$R$31:$R$130</c:f>
              <c:numCache>
                <c:formatCode>0.000</c:formatCode>
                <c:ptCount val="100"/>
                <c:pt idx="0">
                  <c:v>1.298483978146294E-3</c:v>
                </c:pt>
                <c:pt idx="1">
                  <c:v>2.4350844210386182E-3</c:v>
                </c:pt>
                <c:pt idx="2">
                  <c:v>4.34870672011862E-3</c:v>
                </c:pt>
                <c:pt idx="3">
                  <c:v>7.404113548082512E-3</c:v>
                </c:pt>
                <c:pt idx="4">
                  <c:v>1.2035964462862493E-2</c:v>
                </c:pt>
                <c:pt idx="5">
                  <c:v>1.8714166612655174E-2</c:v>
                </c:pt>
                <c:pt idx="6">
                  <c:v>2.7894411511278045E-2</c:v>
                </c:pt>
                <c:pt idx="7">
                  <c:v>3.9967739153553311E-2</c:v>
                </c:pt>
                <c:pt idx="8">
                  <c:v>5.5228114436984194E-2</c:v>
                </c:pt>
                <c:pt idx="9">
                  <c:v>7.3873712756489615E-2</c:v>
                </c:pt>
                <c:pt idx="10">
                  <c:v>9.6044248853735983E-2</c:v>
                </c:pt>
                <c:pt idx="11">
                  <c:v>0.12187736686176705</c:v>
                </c:pt>
                <c:pt idx="12">
                  <c:v>0.1515512371341583</c:v>
                </c:pt>
                <c:pt idx="13">
                  <c:v>0.18527841345233448</c:v>
                </c:pt>
                <c:pt idx="14">
                  <c:v>0.22323269485577682</c:v>
                </c:pt>
                <c:pt idx="15">
                  <c:v>0.26542155858827088</c:v>
                </c:pt>
                <c:pt idx="16">
                  <c:v>0.31154834300142753</c:v>
                </c:pt>
                <c:pt idx="17">
                  <c:v>0.36092512594093423</c:v>
                </c:pt>
                <c:pt idx="18">
                  <c:v>0.41248951378846732</c:v>
                </c:pt>
                <c:pt idx="19">
                  <c:v>0.46494780848889866</c:v>
                </c:pt>
                <c:pt idx="20">
                  <c:v>0.51702486068521347</c:v>
                </c:pt>
                <c:pt idx="21">
                  <c:v>0.56776296078472777</c:v>
                </c:pt>
                <c:pt idx="22">
                  <c:v>0.61679091992424995</c:v>
                </c:pt>
                <c:pt idx="23">
                  <c:v>0.66448563932057259</c:v>
                </c:pt>
                <c:pt idx="24">
                  <c:v>0.71197099997036128</c:v>
                </c:pt>
                <c:pt idx="25">
                  <c:v>0.76093785386453194</c:v>
                </c:pt>
                <c:pt idx="26">
                  <c:v>0.81331678333736512</c:v>
                </c:pt>
                <c:pt idx="27">
                  <c:v>0.87088154710378929</c:v>
                </c:pt>
                <c:pt idx="28">
                  <c:v>0.9348915315363816</c:v>
                </c:pt>
                <c:pt idx="29">
                  <c:v>1.0058809648235836</c:v>
                </c:pt>
                <c:pt idx="30">
                  <c:v>1.0836622763329615</c:v>
                </c:pt>
                <c:pt idx="31">
                  <c:v>1.1675366379476919</c:v>
                </c:pt>
                <c:pt idx="32">
                  <c:v>1.2566206976152761</c:v>
                </c:pt>
                <c:pt idx="33">
                  <c:v>1.3501415007202164</c:v>
                </c:pt>
                <c:pt idx="34">
                  <c:v>1.4475546569390709</c:v>
                </c:pt>
                <c:pt idx="35">
                  <c:v>1.5484138441581561</c:v>
                </c:pt>
                <c:pt idx="36">
                  <c:v>1.6520376353838597</c:v>
                </c:pt>
                <c:pt idx="37">
                  <c:v>1.75712826170457</c:v>
                </c:pt>
                <c:pt idx="38">
                  <c:v>1.861538463661506</c:v>
                </c:pt>
                <c:pt idx="39">
                  <c:v>1.9623287375474356</c:v>
                </c:pt>
                <c:pt idx="40">
                  <c:v>2.0561300701481811</c:v>
                </c:pt>
                <c:pt idx="41">
                  <c:v>2.1396909378643043</c:v>
                </c:pt>
                <c:pt idx="42">
                  <c:v>2.2104125854633789</c:v>
                </c:pt>
                <c:pt idx="43">
                  <c:v>2.2666982706747412</c:v>
                </c:pt>
                <c:pt idx="44">
                  <c:v>2.3080392814397173</c:v>
                </c:pt>
                <c:pt idx="45">
                  <c:v>2.3348725749808743</c:v>
                </c:pt>
                <c:pt idx="46">
                  <c:v>2.3483125608102324</c:v>
                </c:pt>
                <c:pt idx="47">
                  <c:v>2.3498604842310256</c:v>
                </c:pt>
                <c:pt idx="48">
                  <c:v>2.3411500459588308</c:v>
                </c:pt>
                <c:pt idx="49">
                  <c:v>2.3237384747150731</c:v>
                </c:pt>
                <c:pt idx="50">
                  <c:v>2.2989284133183077</c:v>
                </c:pt>
                <c:pt idx="51">
                  <c:v>2.2676116165406341</c:v>
                </c:pt>
                <c:pt idx="52">
                  <c:v>2.2301458130173639</c:v>
                </c:pt>
                <c:pt idx="53">
                  <c:v>2.1862951103522059</c:v>
                </c:pt>
                <c:pt idx="54">
                  <c:v>2.1352743762723221</c:v>
                </c:pt>
                <c:pt idx="55">
                  <c:v>2.0759360252273371</c:v>
                </c:pt>
                <c:pt idx="56">
                  <c:v>2.0071173686896411</c:v>
                </c:pt>
                <c:pt idx="57">
                  <c:v>1.9281203808221499</c:v>
                </c:pt>
                <c:pt idx="58">
                  <c:v>1.839226778298229</c:v>
                </c:pt>
                <c:pt idx="59">
                  <c:v>1.7420856190095975</c:v>
                </c:pt>
                <c:pt idx="60">
                  <c:v>1.6397911548804702</c:v>
                </c:pt>
                <c:pt idx="61">
                  <c:v>1.5365303721732566</c:v>
                </c:pt>
                <c:pt idx="62">
                  <c:v>1.4368200181801807</c:v>
                </c:pt>
                <c:pt idx="63">
                  <c:v>1.3445212564030904</c:v>
                </c:pt>
                <c:pt idx="64">
                  <c:v>1.261937883144159</c:v>
                </c:pt>
                <c:pt idx="65">
                  <c:v>1.1893069194565444</c:v>
                </c:pt>
                <c:pt idx="66">
                  <c:v>1.1248659763599944</c:v>
                </c:pt>
                <c:pt idx="67">
                  <c:v>1.0654790813093238</c:v>
                </c:pt>
                <c:pt idx="68">
                  <c:v>1.0076074316754688</c:v>
                </c:pt>
                <c:pt idx="69">
                  <c:v>0.94830340570089855</c:v>
                </c:pt>
                <c:pt idx="70">
                  <c:v>0.88592221029281193</c:v>
                </c:pt>
                <c:pt idx="71">
                  <c:v>0.82036849871350281</c:v>
                </c:pt>
                <c:pt idx="72">
                  <c:v>0.75286778324559234</c:v>
                </c:pt>
                <c:pt idx="73">
                  <c:v>0.68540595002333782</c:v>
                </c:pt>
                <c:pt idx="74">
                  <c:v>0.62006308647455222</c:v>
                </c:pt>
                <c:pt idx="75">
                  <c:v>0.55846202479157858</c:v>
                </c:pt>
                <c:pt idx="76">
                  <c:v>0.50147395110989357</c:v>
                </c:pt>
                <c:pt idx="77">
                  <c:v>0.44921260630926407</c:v>
                </c:pt>
                <c:pt idx="78">
                  <c:v>0.40124939184875152</c:v>
                </c:pt>
                <c:pt idx="79">
                  <c:v>0.35692622748988945</c:v>
                </c:pt>
                <c:pt idx="80">
                  <c:v>0.31564136167065932</c:v>
                </c:pt>
                <c:pt idx="81">
                  <c:v>0.27702398163665393</c:v>
                </c:pt>
                <c:pt idx="82">
                  <c:v>0.24097225318351354</c:v>
                </c:pt>
                <c:pt idx="83">
                  <c:v>0.207581645518955</c:v>
                </c:pt>
                <c:pt idx="84">
                  <c:v>0.17702009836855262</c:v>
                </c:pt>
                <c:pt idx="85">
                  <c:v>0.14940972602801708</c:v>
                </c:pt>
                <c:pt idx="86">
                  <c:v>0.12475698905297264</c:v>
                </c:pt>
                <c:pt idx="87">
                  <c:v>0.10294531107657764</c:v>
                </c:pt>
                <c:pt idx="88">
                  <c:v>8.3777369148781963E-2</c:v>
                </c:pt>
                <c:pt idx="89">
                  <c:v>6.7037678556481323E-2</c:v>
                </c:pt>
                <c:pt idx="90">
                  <c:v>5.2543972654896617E-2</c:v>
                </c:pt>
                <c:pt idx="91">
                  <c:v>4.016688661155475E-2</c:v>
                </c:pt>
                <c:pt idx="92">
                  <c:v>2.9815179824457597E-2</c:v>
                </c:pt>
                <c:pt idx="93">
                  <c:v>2.1399570858601759E-2</c:v>
                </c:pt>
                <c:pt idx="94">
                  <c:v>1.4795491532387803E-2</c:v>
                </c:pt>
                <c:pt idx="95">
                  <c:v>9.8219366928802739E-3</c:v>
                </c:pt>
                <c:pt idx="96">
                  <c:v>6.2435333579683354E-3</c:v>
                </c:pt>
                <c:pt idx="97">
                  <c:v>3.7920202079459206E-3</c:v>
                </c:pt>
                <c:pt idx="98">
                  <c:v>2.1965968893628753E-3</c:v>
                </c:pt>
                <c:pt idx="99">
                  <c:v>1.211887397771533E-3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7832-4D60-91EB-C8D5C7B239A4}"/>
            </c:ext>
          </c:extLst>
        </c:ser>
        <c:ser>
          <c:idx val="9"/>
          <c:order val="9"/>
          <c:tx>
            <c:strRef>
              <c:f>SimData!$Q$22</c:f>
              <c:strCache>
                <c:ptCount val="1"/>
                <c:pt idx="0">
                  <c:v>T+3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SimData!$Q$29</c:f>
              <c:numCache>
                <c:formatCode>0.000</c:formatCode>
                <c:ptCount val="1"/>
                <c:pt idx="0">
                  <c:v>3.0165125100367396</c:v>
                </c:pt>
              </c:numCache>
            </c:numRef>
          </c:xVal>
          <c:yVal>
            <c:numRef>
              <c:f>SimData!$R$29</c:f>
              <c:numCache>
                <c:formatCode>0.000</c:formatCode>
                <c:ptCount val="1"/>
                <c:pt idx="0">
                  <c:v>2.3383100523008338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7832-4D60-91EB-C8D5C7B239A4}"/>
            </c:ext>
          </c:extLst>
        </c:ser>
        <c:ser>
          <c:idx val="10"/>
          <c:order val="10"/>
          <c:tx>
            <c:strRef>
              <c:f>SimData!$Q$22</c:f>
              <c:strCache>
                <c:ptCount val="1"/>
                <c:pt idx="0">
                  <c:v>T+3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SimData!$Q$30</c:f>
              <c:numCache>
                <c:formatCode>0.000</c:formatCode>
                <c:ptCount val="1"/>
                <c:pt idx="0">
                  <c:v>3.3503436739011438</c:v>
                </c:pt>
              </c:numCache>
            </c:numRef>
          </c:xVal>
          <c:yVal>
            <c:numRef>
              <c:f>SimData!$R$30</c:f>
              <c:numCache>
                <c:formatCode>0.000</c:formatCode>
                <c:ptCount val="1"/>
                <c:pt idx="0">
                  <c:v>0.40079512010040824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7832-4D60-91EB-C8D5C7B239A4}"/>
            </c:ext>
          </c:extLst>
        </c:ser>
        <c:ser>
          <c:idx val="11"/>
          <c:order val="11"/>
          <c:tx>
            <c:strRef>
              <c:f>SimData!$Q$22</c:f>
              <c:strCache>
                <c:ptCount val="1"/>
                <c:pt idx="0">
                  <c:v>T+3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SimData!$Q$28</c:f>
              <c:numCache>
                <c:formatCode>0.000</c:formatCode>
                <c:ptCount val="1"/>
                <c:pt idx="0">
                  <c:v>2.7005530318449478</c:v>
                </c:pt>
              </c:numCache>
            </c:numRef>
          </c:xVal>
          <c:yVal>
            <c:numRef>
              <c:f>SimData!$R$28</c:f>
              <c:numCache>
                <c:formatCode>0.000</c:formatCode>
                <c:ptCount val="1"/>
                <c:pt idx="0">
                  <c:v>0.51635265967712718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7832-4D60-91EB-C8D5C7B239A4}"/>
            </c:ext>
          </c:extLst>
        </c:ser>
        <c:ser>
          <c:idx val="12"/>
          <c:order val="12"/>
          <c:tx>
            <c:strRef>
              <c:f>SimData!$S$22</c:f>
              <c:strCache>
                <c:ptCount val="1"/>
                <c:pt idx="0">
                  <c:v>T+4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SimData!$S$31:$S$130</c:f>
              <c:numCache>
                <c:formatCode>0.000</c:formatCode>
                <c:ptCount val="100"/>
                <c:pt idx="0">
                  <c:v>2.3201231652432162</c:v>
                </c:pt>
                <c:pt idx="1">
                  <c:v>2.3353521750358133</c:v>
                </c:pt>
                <c:pt idx="2">
                  <c:v>2.3505811848284104</c:v>
                </c:pt>
                <c:pt idx="3">
                  <c:v>2.3658101946210075</c:v>
                </c:pt>
                <c:pt idx="4">
                  <c:v>2.3810392044136046</c:v>
                </c:pt>
                <c:pt idx="5">
                  <c:v>2.3962682142062017</c:v>
                </c:pt>
                <c:pt idx="6">
                  <c:v>2.4114972239987988</c:v>
                </c:pt>
                <c:pt idx="7">
                  <c:v>2.426726233791396</c:v>
                </c:pt>
                <c:pt idx="8">
                  <c:v>2.4419552435839931</c:v>
                </c:pt>
                <c:pt idx="9">
                  <c:v>2.4571842533765902</c:v>
                </c:pt>
                <c:pt idx="10">
                  <c:v>2.4724132631691873</c:v>
                </c:pt>
                <c:pt idx="11">
                  <c:v>2.4876422729617844</c:v>
                </c:pt>
                <c:pt idx="12">
                  <c:v>2.5028712827543815</c:v>
                </c:pt>
                <c:pt idx="13">
                  <c:v>2.5181002925469786</c:v>
                </c:pt>
                <c:pt idx="14">
                  <c:v>2.5333293023395758</c:v>
                </c:pt>
                <c:pt idx="15">
                  <c:v>2.5485583121321729</c:v>
                </c:pt>
                <c:pt idx="16">
                  <c:v>2.56378732192477</c:v>
                </c:pt>
                <c:pt idx="17">
                  <c:v>2.5790163317173671</c:v>
                </c:pt>
                <c:pt idx="18">
                  <c:v>2.5942453415099642</c:v>
                </c:pt>
                <c:pt idx="19">
                  <c:v>2.6094743513025613</c:v>
                </c:pt>
                <c:pt idx="20">
                  <c:v>2.6247033610951584</c:v>
                </c:pt>
                <c:pt idx="21">
                  <c:v>2.6399323708877556</c:v>
                </c:pt>
                <c:pt idx="22">
                  <c:v>2.6551613806803527</c:v>
                </c:pt>
                <c:pt idx="23">
                  <c:v>2.6703903904729498</c:v>
                </c:pt>
                <c:pt idx="24">
                  <c:v>2.6856194002655469</c:v>
                </c:pt>
                <c:pt idx="25">
                  <c:v>2.700848410058144</c:v>
                </c:pt>
                <c:pt idx="26">
                  <c:v>2.7160774198507411</c:v>
                </c:pt>
                <c:pt idx="27">
                  <c:v>2.7313064296433383</c:v>
                </c:pt>
                <c:pt idx="28">
                  <c:v>2.7465354394359354</c:v>
                </c:pt>
                <c:pt idx="29">
                  <c:v>2.7617644492285325</c:v>
                </c:pt>
                <c:pt idx="30">
                  <c:v>2.7769934590211296</c:v>
                </c:pt>
                <c:pt idx="31">
                  <c:v>2.7922224688137267</c:v>
                </c:pt>
                <c:pt idx="32">
                  <c:v>2.8074514786063238</c:v>
                </c:pt>
                <c:pt idx="33">
                  <c:v>2.8226804883989209</c:v>
                </c:pt>
                <c:pt idx="34">
                  <c:v>2.8379094981915181</c:v>
                </c:pt>
                <c:pt idx="35">
                  <c:v>2.8531385079841152</c:v>
                </c:pt>
                <c:pt idx="36">
                  <c:v>2.8683675177767123</c:v>
                </c:pt>
                <c:pt idx="37">
                  <c:v>2.8835965275693094</c:v>
                </c:pt>
                <c:pt idx="38">
                  <c:v>2.8988255373619065</c:v>
                </c:pt>
                <c:pt idx="39">
                  <c:v>2.9140545471545036</c:v>
                </c:pt>
                <c:pt idx="40">
                  <c:v>2.9292835569471007</c:v>
                </c:pt>
                <c:pt idx="41">
                  <c:v>2.9445125667396979</c:v>
                </c:pt>
                <c:pt idx="42">
                  <c:v>2.959741576532295</c:v>
                </c:pt>
                <c:pt idx="43">
                  <c:v>2.9749705863248921</c:v>
                </c:pt>
                <c:pt idx="44">
                  <c:v>2.9901995961174892</c:v>
                </c:pt>
                <c:pt idx="45">
                  <c:v>3.0054286059100863</c:v>
                </c:pt>
                <c:pt idx="46">
                  <c:v>3.0206576157026834</c:v>
                </c:pt>
                <c:pt idx="47">
                  <c:v>3.0358866254952805</c:v>
                </c:pt>
                <c:pt idx="48">
                  <c:v>3.0511156352878777</c:v>
                </c:pt>
                <c:pt idx="49">
                  <c:v>3.0663446450804748</c:v>
                </c:pt>
                <c:pt idx="50">
                  <c:v>3.0815736548730719</c:v>
                </c:pt>
                <c:pt idx="51">
                  <c:v>3.096802664665669</c:v>
                </c:pt>
                <c:pt idx="52">
                  <c:v>3.1120316744582661</c:v>
                </c:pt>
                <c:pt idx="53">
                  <c:v>3.1272606842508632</c:v>
                </c:pt>
                <c:pt idx="54">
                  <c:v>3.1424896940434603</c:v>
                </c:pt>
                <c:pt idx="55">
                  <c:v>3.1577187038360575</c:v>
                </c:pt>
                <c:pt idx="56">
                  <c:v>3.1729477136286546</c:v>
                </c:pt>
                <c:pt idx="57">
                  <c:v>3.1881767234212517</c:v>
                </c:pt>
                <c:pt idx="58">
                  <c:v>3.2034057332138488</c:v>
                </c:pt>
                <c:pt idx="59">
                  <c:v>3.2186347430064459</c:v>
                </c:pt>
                <c:pt idx="60">
                  <c:v>3.233863752799043</c:v>
                </c:pt>
                <c:pt idx="61">
                  <c:v>3.2490927625916401</c:v>
                </c:pt>
                <c:pt idx="62">
                  <c:v>3.2643217723842373</c:v>
                </c:pt>
                <c:pt idx="63">
                  <c:v>3.2795507821768344</c:v>
                </c:pt>
                <c:pt idx="64">
                  <c:v>3.2947797919694315</c:v>
                </c:pt>
                <c:pt idx="65">
                  <c:v>3.3100088017620286</c:v>
                </c:pt>
                <c:pt idx="66">
                  <c:v>3.3252378115546257</c:v>
                </c:pt>
                <c:pt idx="67">
                  <c:v>3.3404668213472228</c:v>
                </c:pt>
                <c:pt idx="68">
                  <c:v>3.35569583113982</c:v>
                </c:pt>
                <c:pt idx="69">
                  <c:v>3.3709248409324171</c:v>
                </c:pt>
                <c:pt idx="70">
                  <c:v>3.3861538507250142</c:v>
                </c:pt>
                <c:pt idx="71">
                  <c:v>3.4013828605176113</c:v>
                </c:pt>
                <c:pt idx="72">
                  <c:v>3.4166118703102084</c:v>
                </c:pt>
                <c:pt idx="73">
                  <c:v>3.4318408801028055</c:v>
                </c:pt>
                <c:pt idx="74">
                  <c:v>3.4470698898954026</c:v>
                </c:pt>
                <c:pt idx="75">
                  <c:v>3.4622988996879998</c:v>
                </c:pt>
                <c:pt idx="76">
                  <c:v>3.4775279094805969</c:v>
                </c:pt>
                <c:pt idx="77">
                  <c:v>3.492756919273194</c:v>
                </c:pt>
                <c:pt idx="78">
                  <c:v>3.5079859290657911</c:v>
                </c:pt>
                <c:pt idx="79">
                  <c:v>3.5232149388583882</c:v>
                </c:pt>
                <c:pt idx="80">
                  <c:v>3.5384439486509853</c:v>
                </c:pt>
                <c:pt idx="81">
                  <c:v>3.5536729584435824</c:v>
                </c:pt>
                <c:pt idx="82">
                  <c:v>3.5689019682361796</c:v>
                </c:pt>
                <c:pt idx="83">
                  <c:v>3.5841309780287767</c:v>
                </c:pt>
                <c:pt idx="84">
                  <c:v>3.5993599878213738</c:v>
                </c:pt>
                <c:pt idx="85">
                  <c:v>3.6145889976139709</c:v>
                </c:pt>
                <c:pt idx="86">
                  <c:v>3.629818007406568</c:v>
                </c:pt>
                <c:pt idx="87">
                  <c:v>3.6450470171991651</c:v>
                </c:pt>
                <c:pt idx="88">
                  <c:v>3.6602760269917622</c:v>
                </c:pt>
                <c:pt idx="89">
                  <c:v>3.6755050367843594</c:v>
                </c:pt>
                <c:pt idx="90">
                  <c:v>3.6907340465769565</c:v>
                </c:pt>
                <c:pt idx="91">
                  <c:v>3.7059630563695536</c:v>
                </c:pt>
                <c:pt idx="92">
                  <c:v>3.7211920661621507</c:v>
                </c:pt>
                <c:pt idx="93">
                  <c:v>3.7364210759547478</c:v>
                </c:pt>
                <c:pt idx="94">
                  <c:v>3.7516500857473449</c:v>
                </c:pt>
                <c:pt idx="95">
                  <c:v>3.766879095539942</c:v>
                </c:pt>
                <c:pt idx="96">
                  <c:v>3.7821081053325392</c:v>
                </c:pt>
                <c:pt idx="97">
                  <c:v>3.7973371151251363</c:v>
                </c:pt>
                <c:pt idx="98">
                  <c:v>3.8125661249177334</c:v>
                </c:pt>
                <c:pt idx="99">
                  <c:v>3.8277951347103305</c:v>
                </c:pt>
              </c:numCache>
            </c:numRef>
          </c:xVal>
          <c:yVal>
            <c:numRef>
              <c:f>SimData!$T$31:$T$130</c:f>
              <c:numCache>
                <c:formatCode>0.000</c:formatCode>
                <c:ptCount val="100"/>
                <c:pt idx="0">
                  <c:v>9.7650647355332408E-4</c:v>
                </c:pt>
                <c:pt idx="1">
                  <c:v>1.8737695050448744E-3</c:v>
                </c:pt>
                <c:pt idx="2">
                  <c:v>3.4107544763944393E-3</c:v>
                </c:pt>
                <c:pt idx="3">
                  <c:v>5.8940278595782164E-3</c:v>
                </c:pt>
                <c:pt idx="4">
                  <c:v>9.6788199664573273E-3</c:v>
                </c:pt>
                <c:pt idx="5">
                  <c:v>1.5122255640095433E-2</c:v>
                </c:pt>
                <c:pt idx="6">
                  <c:v>2.2515417453311856E-2</c:v>
                </c:pt>
                <c:pt idx="7">
                  <c:v>3.2010499697324821E-2</c:v>
                </c:pt>
                <c:pt idx="8">
                  <c:v>4.356937051402885E-2</c:v>
                </c:pt>
                <c:pt idx="9">
                  <c:v>5.6961294661030872E-2</c:v>
                </c:pt>
                <c:pt idx="10">
                  <c:v>7.1826068847656507E-2</c:v>
                </c:pt>
                <c:pt idx="11">
                  <c:v>8.7796193572284159E-2</c:v>
                </c:pt>
                <c:pt idx="12">
                  <c:v>0.10464674843037336</c:v>
                </c:pt>
                <c:pt idx="13">
                  <c:v>0.12242642267758944</c:v>
                </c:pt>
                <c:pt idx="14">
                  <c:v>0.14152625668172641</c:v>
                </c:pt>
                <c:pt idx="15">
                  <c:v>0.1626636960159081</c:v>
                </c:pt>
                <c:pt idx="16">
                  <c:v>0.18678915063791077</c:v>
                </c:pt>
                <c:pt idx="17">
                  <c:v>0.21494757987886215</c:v>
                </c:pt>
                <c:pt idx="18">
                  <c:v>0.2481395674656193</c:v>
                </c:pt>
                <c:pt idx="19">
                  <c:v>0.28722277608658392</c:v>
                </c:pt>
                <c:pt idx="20">
                  <c:v>0.33287837752601324</c:v>
                </c:pt>
                <c:pt idx="21">
                  <c:v>0.38564197467203443</c:v>
                </c:pt>
                <c:pt idx="22">
                  <c:v>0.4459691727399227</c:v>
                </c:pt>
                <c:pt idx="23">
                  <c:v>0.51428067385797727</c:v>
                </c:pt>
                <c:pt idx="24">
                  <c:v>0.59092448914836315</c:v>
                </c:pt>
                <c:pt idx="25">
                  <c:v>0.67601719352460854</c:v>
                </c:pt>
                <c:pt idx="26">
                  <c:v>0.76918283401263743</c:v>
                </c:pt>
                <c:pt idx="27">
                  <c:v>0.86927580674566185</c:v>
                </c:pt>
                <c:pt idx="28">
                  <c:v>0.97421492403727417</c:v>
                </c:pt>
                <c:pt idx="29">
                  <c:v>1.0810375649209472</c:v>
                </c:pt>
                <c:pt idx="30">
                  <c:v>1.1862030537294288</c:v>
                </c:pt>
                <c:pt idx="31">
                  <c:v>1.2860695542075906</c:v>
                </c:pt>
                <c:pt idx="32">
                  <c:v>1.3773952205926685</c:v>
                </c:pt>
                <c:pt idx="33">
                  <c:v>1.4577134122971325</c:v>
                </c:pt>
                <c:pt idx="34">
                  <c:v>1.5255018448048905</c:v>
                </c:pt>
                <c:pt idx="35">
                  <c:v>1.5801624935782967</c:v>
                </c:pt>
                <c:pt idx="36">
                  <c:v>1.6218956313868225</c:v>
                </c:pt>
                <c:pt idx="37">
                  <c:v>1.6515549381621557</c:v>
                </c:pt>
                <c:pt idx="38">
                  <c:v>1.6705225774350205</c:v>
                </c:pt>
                <c:pt idx="39">
                  <c:v>1.6805869190135359</c:v>
                </c:pt>
                <c:pt idx="40">
                  <c:v>1.6837834016590716</c:v>
                </c:pt>
                <c:pt idx="41">
                  <c:v>1.6821823648471035</c:v>
                </c:pt>
                <c:pt idx="42">
                  <c:v>1.677652671674247</c:v>
                </c:pt>
                <c:pt idx="43">
                  <c:v>1.6716590768799187</c:v>
                </c:pt>
                <c:pt idx="44">
                  <c:v>1.6651431636451661</c:v>
                </c:pt>
                <c:pt idx="45">
                  <c:v>1.658501495569773</c:v>
                </c:pt>
                <c:pt idx="46">
                  <c:v>1.651639381868566</c:v>
                </c:pt>
                <c:pt idx="47">
                  <c:v>1.6440675051519844</c:v>
                </c:pt>
                <c:pt idx="48">
                  <c:v>1.6350206866691905</c:v>
                </c:pt>
                <c:pt idx="49">
                  <c:v>1.6235920789547893</c:v>
                </c:pt>
                <c:pt idx="50">
                  <c:v>1.6088722036800223</c:v>
                </c:pt>
                <c:pt idx="51">
                  <c:v>1.5900618339593029</c:v>
                </c:pt>
                <c:pt idx="52">
                  <c:v>1.5665138692415483</c:v>
                </c:pt>
                <c:pt idx="53">
                  <c:v>1.5376769970688169</c:v>
                </c:pt>
                <c:pt idx="54">
                  <c:v>1.5029656420777622</c:v>
                </c:pt>
                <c:pt idx="55">
                  <c:v>1.4616387245496545</c:v>
                </c:pt>
                <c:pt idx="56">
                  <c:v>1.4127924997919561</c:v>
                </c:pt>
                <c:pt idx="57">
                  <c:v>1.3555346675494284</c:v>
                </c:pt>
                <c:pt idx="58">
                  <c:v>1.2893196564310496</c:v>
                </c:pt>
                <c:pt idx="59">
                  <c:v>1.2143332900209323</c:v>
                </c:pt>
                <c:pt idx="60">
                  <c:v>1.1317696806252227</c:v>
                </c:pt>
                <c:pt idx="61">
                  <c:v>1.0438696937919134</c:v>
                </c:pt>
                <c:pt idx="62">
                  <c:v>0.95367530715970406</c:v>
                </c:pt>
                <c:pt idx="63">
                  <c:v>0.86455671234782694</c:v>
                </c:pt>
                <c:pt idx="64">
                  <c:v>0.77964581962655988</c:v>
                </c:pt>
                <c:pt idx="65">
                  <c:v>0.70133571752434909</c:v>
                </c:pt>
                <c:pt idx="66">
                  <c:v>0.63097832412449539</c:v>
                </c:pt>
                <c:pt idx="67">
                  <c:v>0.56884575252464853</c:v>
                </c:pt>
                <c:pt idx="68">
                  <c:v>0.51433680015731176</c:v>
                </c:pt>
                <c:pt idx="69">
                  <c:v>0.46633471317448222</c:v>
                </c:pt>
                <c:pt idx="70">
                  <c:v>0.42358242699853116</c:v>
                </c:pt>
                <c:pt idx="71">
                  <c:v>0.38495406186391196</c:v>
                </c:pt>
                <c:pt idx="72">
                  <c:v>0.34956269133033985</c:v>
                </c:pt>
                <c:pt idx="73">
                  <c:v>0.31672575993674978</c:v>
                </c:pt>
                <c:pt idx="74">
                  <c:v>0.28587013760938901</c:v>
                </c:pt>
                <c:pt idx="75">
                  <c:v>0.25646877791192585</c:v>
                </c:pt>
                <c:pt idx="76">
                  <c:v>0.22805989054234885</c:v>
                </c:pt>
                <c:pt idx="77">
                  <c:v>0.2003362551555726</c:v>
                </c:pt>
                <c:pt idx="78">
                  <c:v>0.17324548095934</c:v>
                </c:pt>
                <c:pt idx="79">
                  <c:v>0.14703573126166941</c:v>
                </c:pt>
                <c:pt idx="80">
                  <c:v>0.12221256450847594</c:v>
                </c:pt>
                <c:pt idx="81">
                  <c:v>9.941724243059688E-2</c:v>
                </c:pt>
                <c:pt idx="82">
                  <c:v>7.9268940649668801E-2</c:v>
                </c:pt>
                <c:pt idx="83">
                  <c:v>6.2220213670647749E-2</c:v>
                </c:pt>
                <c:pt idx="84">
                  <c:v>4.8461342290102558E-2</c:v>
                </c:pt>
                <c:pt idx="85">
                  <c:v>3.7888173681489251E-2</c:v>
                </c:pt>
                <c:pt idx="86">
                  <c:v>3.0130763921062221E-2</c:v>
                </c:pt>
                <c:pt idx="87">
                  <c:v>2.4629738258392087E-2</c:v>
                </c:pt>
                <c:pt idx="88">
                  <c:v>2.074136575186324E-2</c:v>
                </c:pt>
                <c:pt idx="89">
                  <c:v>1.7848420947206151E-2</c:v>
                </c:pt>
                <c:pt idx="90">
                  <c:v>1.5452714220498731E-2</c:v>
                </c:pt>
                <c:pt idx="91">
                  <c:v>1.3229422525312185E-2</c:v>
                </c:pt>
                <c:pt idx="92">
                  <c:v>1.1034080103352105E-2</c:v>
                </c:pt>
                <c:pt idx="93">
                  <c:v>8.8673840399516764E-3</c:v>
                </c:pt>
                <c:pt idx="94">
                  <c:v>6.8150890102977729E-3</c:v>
                </c:pt>
                <c:pt idx="95">
                  <c:v>4.9851132088244102E-3</c:v>
                </c:pt>
                <c:pt idx="96">
                  <c:v>3.4601807927556781E-3</c:v>
                </c:pt>
                <c:pt idx="97">
                  <c:v>2.2747615182250498E-3</c:v>
                </c:pt>
                <c:pt idx="98">
                  <c:v>1.4147859682582151E-3</c:v>
                </c:pt>
                <c:pt idx="99">
                  <c:v>8.3187740579854621E-4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7832-4D60-91EB-C8D5C7B239A4}"/>
            </c:ext>
          </c:extLst>
        </c:ser>
        <c:ser>
          <c:idx val="13"/>
          <c:order val="13"/>
          <c:tx>
            <c:strRef>
              <c:f>SimData!$S$22</c:f>
              <c:strCache>
                <c:ptCount val="1"/>
                <c:pt idx="0">
                  <c:v>T+4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8000"/>
                </a:solidFill>
                <a:prstDash val="solid"/>
              </a:ln>
            </c:spPr>
          </c:errBars>
          <c:xVal>
            <c:numRef>
              <c:f>SimData!$S$29</c:f>
              <c:numCache>
                <c:formatCode>0.000</c:formatCode>
                <c:ptCount val="1"/>
                <c:pt idx="0">
                  <c:v>3.0133277468110973</c:v>
                </c:pt>
              </c:numCache>
            </c:numRef>
          </c:xVal>
          <c:yVal>
            <c:numRef>
              <c:f>SimData!$T$29</c:f>
              <c:numCache>
                <c:formatCode>0.000</c:formatCode>
                <c:ptCount val="1"/>
                <c:pt idx="0">
                  <c:v>1.6549927026517157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7832-4D60-91EB-C8D5C7B239A4}"/>
            </c:ext>
          </c:extLst>
        </c:ser>
        <c:ser>
          <c:idx val="14"/>
          <c:order val="14"/>
          <c:tx>
            <c:strRef>
              <c:f>SimData!$S$22</c:f>
              <c:strCache>
                <c:ptCount val="1"/>
                <c:pt idx="0">
                  <c:v>T+4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8000"/>
                </a:solidFill>
                <a:prstDash val="solid"/>
              </a:ln>
            </c:spPr>
          </c:errBars>
          <c:xVal>
            <c:numRef>
              <c:f>SimData!$S$30</c:f>
              <c:numCache>
                <c:formatCode>0.000</c:formatCode>
                <c:ptCount val="1"/>
                <c:pt idx="0">
                  <c:v>3.4476228359012544</c:v>
                </c:pt>
              </c:numCache>
            </c:numRef>
          </c:xVal>
          <c:yVal>
            <c:numRef>
              <c:f>SimData!$T$30</c:f>
              <c:numCache>
                <c:formatCode>0.000</c:formatCode>
                <c:ptCount val="1"/>
                <c:pt idx="0">
                  <c:v>0.28478023073183556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7832-4D60-91EB-C8D5C7B239A4}"/>
            </c:ext>
          </c:extLst>
        </c:ser>
        <c:ser>
          <c:idx val="15"/>
          <c:order val="15"/>
          <c:tx>
            <c:strRef>
              <c:f>SimData!$S$22</c:f>
              <c:strCache>
                <c:ptCount val="1"/>
                <c:pt idx="0">
                  <c:v>T+4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008000"/>
                </a:solidFill>
                <a:prstDash val="solid"/>
              </a:ln>
            </c:spPr>
          </c:errBars>
          <c:xVal>
            <c:numRef>
              <c:f>SimData!$S$28</c:f>
              <c:numCache>
                <c:formatCode>0.000</c:formatCode>
                <c:ptCount val="1"/>
                <c:pt idx="0">
                  <c:v>2.629283282882005</c:v>
                </c:pt>
              </c:numCache>
            </c:numRef>
          </c:xVal>
          <c:yVal>
            <c:numRef>
              <c:f>SimData!$T$28</c:f>
              <c:numCache>
                <c:formatCode>0.000</c:formatCode>
                <c:ptCount val="1"/>
                <c:pt idx="0">
                  <c:v>0.34797722801154601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7832-4D60-91EB-C8D5C7B239A4}"/>
            </c:ext>
          </c:extLst>
        </c:ser>
        <c:ser>
          <c:idx val="16"/>
          <c:order val="16"/>
          <c:tx>
            <c:strRef>
              <c:f>SimData!$U$22</c:f>
              <c:strCache>
                <c:ptCount val="1"/>
                <c:pt idx="0">
                  <c:v>T+5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SimData!$U$31:$U$130</c:f>
              <c:numCache>
                <c:formatCode>0.000</c:formatCode>
                <c:ptCount val="100"/>
                <c:pt idx="0">
                  <c:v>2.1220520350359795</c:v>
                </c:pt>
                <c:pt idx="1">
                  <c:v>2.1395195040284656</c:v>
                </c:pt>
                <c:pt idx="2">
                  <c:v>2.1569869730209517</c:v>
                </c:pt>
                <c:pt idx="3">
                  <c:v>2.1744544420134377</c:v>
                </c:pt>
                <c:pt idx="4">
                  <c:v>2.1919219110059238</c:v>
                </c:pt>
                <c:pt idx="5">
                  <c:v>2.2093893799984099</c:v>
                </c:pt>
                <c:pt idx="6">
                  <c:v>2.226856848990896</c:v>
                </c:pt>
                <c:pt idx="7">
                  <c:v>2.2443243179833821</c:v>
                </c:pt>
                <c:pt idx="8">
                  <c:v>2.2617917869758681</c:v>
                </c:pt>
                <c:pt idx="9">
                  <c:v>2.2792592559683542</c:v>
                </c:pt>
                <c:pt idx="10">
                  <c:v>2.2967267249608403</c:v>
                </c:pt>
                <c:pt idx="11">
                  <c:v>2.3141941939533264</c:v>
                </c:pt>
                <c:pt idx="12">
                  <c:v>2.3316616629458125</c:v>
                </c:pt>
                <c:pt idx="13">
                  <c:v>2.3491291319382985</c:v>
                </c:pt>
                <c:pt idx="14">
                  <c:v>2.3665966009307846</c:v>
                </c:pt>
                <c:pt idx="15">
                  <c:v>2.3840640699232707</c:v>
                </c:pt>
                <c:pt idx="16">
                  <c:v>2.4015315389157568</c:v>
                </c:pt>
                <c:pt idx="17">
                  <c:v>2.4189990079082428</c:v>
                </c:pt>
                <c:pt idx="18">
                  <c:v>2.4364664769007289</c:v>
                </c:pt>
                <c:pt idx="19">
                  <c:v>2.453933945893215</c:v>
                </c:pt>
                <c:pt idx="20">
                  <c:v>2.4714014148857011</c:v>
                </c:pt>
                <c:pt idx="21">
                  <c:v>2.4888688838781872</c:v>
                </c:pt>
                <c:pt idx="22">
                  <c:v>2.5063363528706732</c:v>
                </c:pt>
                <c:pt idx="23">
                  <c:v>2.5238038218631593</c:v>
                </c:pt>
                <c:pt idx="24">
                  <c:v>2.5412712908556454</c:v>
                </c:pt>
                <c:pt idx="25">
                  <c:v>2.5587387598481315</c:v>
                </c:pt>
                <c:pt idx="26">
                  <c:v>2.5762062288406176</c:v>
                </c:pt>
                <c:pt idx="27">
                  <c:v>2.5936736978331036</c:v>
                </c:pt>
                <c:pt idx="28">
                  <c:v>2.6111411668255897</c:v>
                </c:pt>
                <c:pt idx="29">
                  <c:v>2.6286086358180758</c:v>
                </c:pt>
                <c:pt idx="30">
                  <c:v>2.6460761048105619</c:v>
                </c:pt>
                <c:pt idx="31">
                  <c:v>2.663543573803048</c:v>
                </c:pt>
                <c:pt idx="32">
                  <c:v>2.681011042795534</c:v>
                </c:pt>
                <c:pt idx="33">
                  <c:v>2.6984785117880201</c:v>
                </c:pt>
                <c:pt idx="34">
                  <c:v>2.7159459807805062</c:v>
                </c:pt>
                <c:pt idx="35">
                  <c:v>2.7334134497729923</c:v>
                </c:pt>
                <c:pt idx="36">
                  <c:v>2.7508809187654784</c:v>
                </c:pt>
                <c:pt idx="37">
                  <c:v>2.7683483877579644</c:v>
                </c:pt>
                <c:pt idx="38">
                  <c:v>2.7858158567504505</c:v>
                </c:pt>
                <c:pt idx="39">
                  <c:v>2.8032833257429366</c:v>
                </c:pt>
                <c:pt idx="40">
                  <c:v>2.8207507947354227</c:v>
                </c:pt>
                <c:pt idx="41">
                  <c:v>2.8382182637279088</c:v>
                </c:pt>
                <c:pt idx="42">
                  <c:v>2.8556857327203948</c:v>
                </c:pt>
                <c:pt idx="43">
                  <c:v>2.8731532017128809</c:v>
                </c:pt>
                <c:pt idx="44">
                  <c:v>2.890620670705367</c:v>
                </c:pt>
                <c:pt idx="45">
                  <c:v>2.9080881396978531</c:v>
                </c:pt>
                <c:pt idx="46">
                  <c:v>2.9255556086903391</c:v>
                </c:pt>
                <c:pt idx="47">
                  <c:v>2.9430230776828252</c:v>
                </c:pt>
                <c:pt idx="48">
                  <c:v>2.9604905466753113</c:v>
                </c:pt>
                <c:pt idx="49">
                  <c:v>2.9779580156677974</c:v>
                </c:pt>
                <c:pt idx="50">
                  <c:v>2.9954254846602835</c:v>
                </c:pt>
                <c:pt idx="51">
                  <c:v>3.0128929536527695</c:v>
                </c:pt>
                <c:pt idx="52">
                  <c:v>3.0303604226452556</c:v>
                </c:pt>
                <c:pt idx="53">
                  <c:v>3.0478278916377417</c:v>
                </c:pt>
                <c:pt idx="54">
                  <c:v>3.0652953606302278</c:v>
                </c:pt>
                <c:pt idx="55">
                  <c:v>3.0827628296227139</c:v>
                </c:pt>
                <c:pt idx="56">
                  <c:v>3.1002302986151999</c:v>
                </c:pt>
                <c:pt idx="57">
                  <c:v>3.117697767607686</c:v>
                </c:pt>
                <c:pt idx="58">
                  <c:v>3.1351652366001721</c:v>
                </c:pt>
                <c:pt idx="59">
                  <c:v>3.1526327055926582</c:v>
                </c:pt>
                <c:pt idx="60">
                  <c:v>3.1701001745851443</c:v>
                </c:pt>
                <c:pt idx="61">
                  <c:v>3.1875676435776303</c:v>
                </c:pt>
                <c:pt idx="62">
                  <c:v>3.2050351125701164</c:v>
                </c:pt>
                <c:pt idx="63">
                  <c:v>3.2225025815626025</c:v>
                </c:pt>
                <c:pt idx="64">
                  <c:v>3.2399700505550886</c:v>
                </c:pt>
                <c:pt idx="65">
                  <c:v>3.2574375195475747</c:v>
                </c:pt>
                <c:pt idx="66">
                  <c:v>3.2749049885400607</c:v>
                </c:pt>
                <c:pt idx="67">
                  <c:v>3.2923724575325468</c:v>
                </c:pt>
                <c:pt idx="68">
                  <c:v>3.3098399265250329</c:v>
                </c:pt>
                <c:pt idx="69">
                  <c:v>3.327307395517519</c:v>
                </c:pt>
                <c:pt idx="70">
                  <c:v>3.3447748645100051</c:v>
                </c:pt>
                <c:pt idx="71">
                  <c:v>3.3622423335024911</c:v>
                </c:pt>
                <c:pt idx="72">
                  <c:v>3.3797098024949772</c:v>
                </c:pt>
                <c:pt idx="73">
                  <c:v>3.3971772714874633</c:v>
                </c:pt>
                <c:pt idx="74">
                  <c:v>3.4146447404799494</c:v>
                </c:pt>
                <c:pt idx="75">
                  <c:v>3.4321122094724354</c:v>
                </c:pt>
                <c:pt idx="76">
                  <c:v>3.4495796784649215</c:v>
                </c:pt>
                <c:pt idx="77">
                  <c:v>3.4670471474574076</c:v>
                </c:pt>
                <c:pt idx="78">
                  <c:v>3.4845146164498937</c:v>
                </c:pt>
                <c:pt idx="79">
                  <c:v>3.5019820854423798</c:v>
                </c:pt>
                <c:pt idx="80">
                  <c:v>3.5194495544348658</c:v>
                </c:pt>
                <c:pt idx="81">
                  <c:v>3.5369170234273519</c:v>
                </c:pt>
                <c:pt idx="82">
                  <c:v>3.554384492419838</c:v>
                </c:pt>
                <c:pt idx="83">
                  <c:v>3.5718519614123241</c:v>
                </c:pt>
                <c:pt idx="84">
                  <c:v>3.5893194304048102</c:v>
                </c:pt>
                <c:pt idx="85">
                  <c:v>3.6067868993972962</c:v>
                </c:pt>
                <c:pt idx="86">
                  <c:v>3.6242543683897823</c:v>
                </c:pt>
                <c:pt idx="87">
                  <c:v>3.6417218373822684</c:v>
                </c:pt>
                <c:pt idx="88">
                  <c:v>3.6591893063747545</c:v>
                </c:pt>
                <c:pt idx="89">
                  <c:v>3.6766567753672406</c:v>
                </c:pt>
                <c:pt idx="90">
                  <c:v>3.6941242443597266</c:v>
                </c:pt>
                <c:pt idx="91">
                  <c:v>3.7115917133522127</c:v>
                </c:pt>
                <c:pt idx="92">
                  <c:v>3.7290591823446988</c:v>
                </c:pt>
                <c:pt idx="93">
                  <c:v>3.7465266513371849</c:v>
                </c:pt>
                <c:pt idx="94">
                  <c:v>3.763994120329671</c:v>
                </c:pt>
                <c:pt idx="95">
                  <c:v>3.781461589322157</c:v>
                </c:pt>
                <c:pt idx="96">
                  <c:v>3.7989290583146431</c:v>
                </c:pt>
                <c:pt idx="97">
                  <c:v>3.8163965273071292</c:v>
                </c:pt>
                <c:pt idx="98">
                  <c:v>3.8338639962996153</c:v>
                </c:pt>
                <c:pt idx="99">
                  <c:v>3.8513314652921014</c:v>
                </c:pt>
              </c:numCache>
            </c:numRef>
          </c:xVal>
          <c:yVal>
            <c:numRef>
              <c:f>SimData!$V$31:$V$130</c:f>
              <c:numCache>
                <c:formatCode>0.000</c:formatCode>
                <c:ptCount val="100"/>
                <c:pt idx="0">
                  <c:v>8.0066787209910519E-4</c:v>
                </c:pt>
                <c:pt idx="1">
                  <c:v>1.4691438994109687E-3</c:v>
                </c:pt>
                <c:pt idx="2">
                  <c:v>2.5644869506413655E-3</c:v>
                </c:pt>
                <c:pt idx="3">
                  <c:v>4.2605470639803522E-3</c:v>
                </c:pt>
                <c:pt idx="4">
                  <c:v>6.7406647295332371E-3</c:v>
                </c:pt>
                <c:pt idx="5">
                  <c:v>1.0162731851662487E-2</c:v>
                </c:pt>
                <c:pt idx="6">
                  <c:v>1.4613840039586459E-2</c:v>
                </c:pt>
                <c:pt idx="7">
                  <c:v>2.0065774661698527E-2</c:v>
                </c:pt>
                <c:pt idx="8">
                  <c:v>2.6348282982352693E-2</c:v>
                </c:pt>
                <c:pt idx="9">
                  <c:v>3.3157952054843787E-2</c:v>
                </c:pt>
                <c:pt idx="10">
                  <c:v>4.0114078875780168E-2</c:v>
                </c:pt>
                <c:pt idx="11">
                  <c:v>4.6859088416073995E-2</c:v>
                </c:pt>
                <c:pt idx="12">
                  <c:v>5.3183353458769234E-2</c:v>
                </c:pt>
                <c:pt idx="13">
                  <c:v>5.9139121083056884E-2</c:v>
                </c:pt>
                <c:pt idx="14">
                  <c:v>6.5102868293783811E-2</c:v>
                </c:pt>
                <c:pt idx="15">
                  <c:v>7.1754769508811073E-2</c:v>
                </c:pt>
                <c:pt idx="16">
                  <c:v>7.9968008975155616E-2</c:v>
                </c:pt>
                <c:pt idx="17">
                  <c:v>9.0632976112327027E-2</c:v>
                </c:pt>
                <c:pt idx="18">
                  <c:v>0.10447017342324059</c:v>
                </c:pt>
                <c:pt idx="19">
                  <c:v>0.12189767378957224</c:v>
                </c:pt>
                <c:pt idx="20">
                  <c:v>0.14300527116887909</c:v>
                </c:pt>
                <c:pt idx="21">
                  <c:v>0.16764918202822074</c:v>
                </c:pt>
                <c:pt idx="22">
                  <c:v>0.19563164451287141</c:v>
                </c:pt>
                <c:pt idx="23">
                  <c:v>0.22689086816333198</c:v>
                </c:pt>
                <c:pt idx="24">
                  <c:v>0.26161911735282078</c:v>
                </c:pt>
                <c:pt idx="25">
                  <c:v>0.30025801871102797</c:v>
                </c:pt>
                <c:pt idx="26">
                  <c:v>0.34337837874158678</c:v>
                </c:pt>
                <c:pt idx="27">
                  <c:v>0.39150816057925769</c:v>
                </c:pt>
                <c:pt idx="28">
                  <c:v>0.44499531878477971</c:v>
                </c:pt>
                <c:pt idx="29">
                  <c:v>0.50396593523158506</c:v>
                </c:pt>
                <c:pt idx="30">
                  <c:v>0.56837405510862338</c:v>
                </c:pt>
                <c:pt idx="31">
                  <c:v>0.63807381713143818</c:v>
                </c:pt>
                <c:pt idx="32">
                  <c:v>0.71281865394811905</c:v>
                </c:pt>
                <c:pt idx="33">
                  <c:v>0.79212878152320221</c:v>
                </c:pt>
                <c:pt idx="34">
                  <c:v>0.87505320923447194</c:v>
                </c:pt>
                <c:pt idx="35">
                  <c:v>0.95994033682851643</c:v>
                </c:pt>
                <c:pt idx="36">
                  <c:v>1.044368358728325</c:v>
                </c:pt>
                <c:pt idx="37">
                  <c:v>1.1253434416582593</c:v>
                </c:pt>
                <c:pt idx="38">
                  <c:v>1.1997637112300341</c:v>
                </c:pt>
                <c:pt idx="39">
                  <c:v>1.2650226070409283</c:v>
                </c:pt>
                <c:pt idx="40">
                  <c:v>1.3195488880862283</c:v>
                </c:pt>
                <c:pt idx="41">
                  <c:v>1.3630915936502133</c:v>
                </c:pt>
                <c:pt idx="42">
                  <c:v>1.3966515342111847</c:v>
                </c:pt>
                <c:pt idx="43">
                  <c:v>1.4220917175709187</c:v>
                </c:pt>
                <c:pt idx="44">
                  <c:v>1.441568512777206</c:v>
                </c:pt>
                <c:pt idx="45">
                  <c:v>1.4569701450804995</c:v>
                </c:pt>
                <c:pt idx="46">
                  <c:v>1.4695201283856767</c:v>
                </c:pt>
                <c:pt idx="47">
                  <c:v>1.4796239899268337</c:v>
                </c:pt>
                <c:pt idx="48">
                  <c:v>1.4869478287357205</c:v>
                </c:pt>
                <c:pt idx="49">
                  <c:v>1.4906523649495906</c:v>
                </c:pt>
                <c:pt idx="50">
                  <c:v>1.4896836196465757</c:v>
                </c:pt>
                <c:pt idx="51">
                  <c:v>1.4830378979506342</c:v>
                </c:pt>
                <c:pt idx="52">
                  <c:v>1.4699568777954561</c:v>
                </c:pt>
                <c:pt idx="53">
                  <c:v>1.4500472927226058</c:v>
                </c:pt>
                <c:pt idx="54">
                  <c:v>1.4233433500287327</c:v>
                </c:pt>
                <c:pt idx="55">
                  <c:v>1.3903329614235591</c:v>
                </c:pt>
                <c:pt idx="56">
                  <c:v>1.3519550920830492</c:v>
                </c:pt>
                <c:pt idx="57">
                  <c:v>1.3095556608994059</c:v>
                </c:pt>
                <c:pt idx="58">
                  <c:v>1.2647764181981846</c:v>
                </c:pt>
                <c:pt idx="59">
                  <c:v>1.2193557410619336</c:v>
                </c:pt>
                <c:pt idx="60">
                  <c:v>1.1748458889630256</c:v>
                </c:pt>
                <c:pt idx="61">
                  <c:v>1.132291067122086</c:v>
                </c:pt>
                <c:pt idx="62">
                  <c:v>1.0919480105418371</c:v>
                </c:pt>
                <c:pt idx="63">
                  <c:v>1.0531456908338594</c:v>
                </c:pt>
                <c:pt idx="64">
                  <c:v>1.0143597297994493</c:v>
                </c:pt>
                <c:pt idx="65">
                  <c:v>0.97352157656125782</c:v>
                </c:pt>
                <c:pt idx="66">
                  <c:v>0.92850984095746181</c:v>
                </c:pt>
                <c:pt idx="67">
                  <c:v>0.87770763257240947</c:v>
                </c:pt>
                <c:pt idx="68">
                  <c:v>0.82047909349512527</c:v>
                </c:pt>
                <c:pt idx="69">
                  <c:v>0.75743225781801116</c:v>
                </c:pt>
                <c:pt idx="70">
                  <c:v>0.69039010828411307</c:v>
                </c:pt>
                <c:pt idx="71">
                  <c:v>0.62207061197392666</c:v>
                </c:pt>
                <c:pt idx="72">
                  <c:v>0.5555564062213485</c:v>
                </c:pt>
                <c:pt idx="73">
                  <c:v>0.49369259073114286</c:v>
                </c:pt>
                <c:pt idx="74">
                  <c:v>0.43856947720333883</c:v>
                </c:pt>
                <c:pt idx="75">
                  <c:v>0.39121925777765798</c:v>
                </c:pt>
                <c:pt idx="76">
                  <c:v>0.35158812692485086</c:v>
                </c:pt>
                <c:pt idx="77">
                  <c:v>0.31875914860144094</c:v>
                </c:pt>
                <c:pt idx="78">
                  <c:v>0.29132591857660217</c:v>
                </c:pt>
                <c:pt idx="79">
                  <c:v>0.26778113314177709</c:v>
                </c:pt>
                <c:pt idx="80">
                  <c:v>0.24680139926347203</c:v>
                </c:pt>
                <c:pt idx="81">
                  <c:v>0.22737102086305072</c:v>
                </c:pt>
                <c:pt idx="82">
                  <c:v>0.20876364687107132</c:v>
                </c:pt>
                <c:pt idx="83">
                  <c:v>0.19045563456392214</c:v>
                </c:pt>
                <c:pt idx="84">
                  <c:v>0.17205494323961262</c:v>
                </c:pt>
                <c:pt idx="85">
                  <c:v>0.1532950688816111</c:v>
                </c:pt>
                <c:pt idx="86">
                  <c:v>0.13408874530842485</c:v>
                </c:pt>
                <c:pt idx="87">
                  <c:v>0.1145930637072817</c:v>
                </c:pt>
                <c:pt idx="88">
                  <c:v>9.5228350727627961E-2</c:v>
                </c:pt>
                <c:pt idx="89">
                  <c:v>7.6618408695673809E-2</c:v>
                </c:pt>
                <c:pt idx="90">
                  <c:v>5.9461440347851467E-2</c:v>
                </c:pt>
                <c:pt idx="91">
                  <c:v>4.4374866139734841E-2</c:v>
                </c:pt>
                <c:pt idx="92">
                  <c:v>3.176706588579075E-2</c:v>
                </c:pt>
                <c:pt idx="93">
                  <c:v>2.1773852792628397E-2</c:v>
                </c:pt>
                <c:pt idx="94">
                  <c:v>1.4268858000444201E-2</c:v>
                </c:pt>
                <c:pt idx="95">
                  <c:v>8.9304296964399805E-3</c:v>
                </c:pt>
                <c:pt idx="96">
                  <c:v>5.3338020725777393E-3</c:v>
                </c:pt>
                <c:pt idx="97">
                  <c:v>3.0382475132554915E-3</c:v>
                </c:pt>
                <c:pt idx="98">
                  <c:v>1.6498152193845017E-3</c:v>
                </c:pt>
                <c:pt idx="99">
                  <c:v>8.5373431640431484E-4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7832-4D60-91EB-C8D5C7B239A4}"/>
            </c:ext>
          </c:extLst>
        </c:ser>
        <c:ser>
          <c:idx val="17"/>
          <c:order val="17"/>
          <c:tx>
            <c:strRef>
              <c:f>SimData!$U$22</c:f>
              <c:strCache>
                <c:ptCount val="1"/>
                <c:pt idx="0">
                  <c:v>T+5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FF00"/>
                </a:solidFill>
                <a:prstDash val="solid"/>
              </a:ln>
            </c:spPr>
          </c:errBars>
          <c:xVal>
            <c:numRef>
              <c:f>SimData!$U$29</c:f>
              <c:numCache>
                <c:formatCode>0.000</c:formatCode>
                <c:ptCount val="1"/>
                <c:pt idx="0">
                  <c:v>3.010382742192006</c:v>
                </c:pt>
              </c:numCache>
            </c:numRef>
          </c:xVal>
          <c:yVal>
            <c:numRef>
              <c:f>SimData!$V$29</c:f>
              <c:numCache>
                <c:formatCode>0.000</c:formatCode>
                <c:ptCount val="1"/>
                <c:pt idx="0">
                  <c:v>1.4843746694809472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7832-4D60-91EB-C8D5C7B239A4}"/>
            </c:ext>
          </c:extLst>
        </c:ser>
        <c:ser>
          <c:idx val="18"/>
          <c:order val="18"/>
          <c:tx>
            <c:strRef>
              <c:f>SimData!$U$22</c:f>
              <c:strCache>
                <c:ptCount val="1"/>
                <c:pt idx="0">
                  <c:v>T+5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FF00"/>
                </a:solidFill>
                <a:prstDash val="solid"/>
              </a:ln>
            </c:spPr>
          </c:errBars>
          <c:xVal>
            <c:numRef>
              <c:f>SimData!$U$30</c:f>
              <c:numCache>
                <c:formatCode>0.000</c:formatCode>
                <c:ptCount val="1"/>
                <c:pt idx="0">
                  <c:v>3.5130561516076146</c:v>
                </c:pt>
              </c:numCache>
            </c:numRef>
          </c:xVal>
          <c:yVal>
            <c:numRef>
              <c:f>SimData!$V$30</c:f>
              <c:numCache>
                <c:formatCode>0.000</c:formatCode>
                <c:ptCount val="1"/>
                <c:pt idx="0">
                  <c:v>0.25425386156712115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7832-4D60-91EB-C8D5C7B239A4}"/>
            </c:ext>
          </c:extLst>
        </c:ser>
        <c:ser>
          <c:idx val="19"/>
          <c:order val="19"/>
          <c:tx>
            <c:strRef>
              <c:f>SimData!$U$22</c:f>
              <c:strCache>
                <c:ptCount val="1"/>
                <c:pt idx="0">
                  <c:v>T+5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FFFF00"/>
                </a:solidFill>
                <a:prstDash val="solid"/>
              </a:ln>
            </c:spPr>
          </c:errBars>
          <c:xVal>
            <c:numRef>
              <c:f>SimData!$U$28</c:f>
              <c:numCache>
                <c:formatCode>0.000</c:formatCode>
                <c:ptCount val="1"/>
                <c:pt idx="0">
                  <c:v>2.5448179194043483</c:v>
                </c:pt>
              </c:numCache>
            </c:numRef>
          </c:xVal>
          <c:yVal>
            <c:numRef>
              <c:f>SimData!$V$28</c:f>
              <c:numCache>
                <c:formatCode>0.000</c:formatCode>
                <c:ptCount val="1"/>
                <c:pt idx="0">
                  <c:v>0.26913032672418585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7832-4D60-91EB-C8D5C7B239A4}"/>
            </c:ext>
          </c:extLst>
        </c:ser>
        <c:ser>
          <c:idx val="20"/>
          <c:order val="20"/>
          <c:tx>
            <c:strRef>
              <c:f>SimData!$W$22</c:f>
              <c:strCache>
                <c:ptCount val="1"/>
                <c:pt idx="0">
                  <c:v>T+6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SimData!$W$31:$W$130</c:f>
              <c:numCache>
                <c:formatCode>0.000</c:formatCode>
                <c:ptCount val="100"/>
                <c:pt idx="0">
                  <c:v>1.9270817881514799</c:v>
                </c:pt>
                <c:pt idx="1">
                  <c:v>1.9487823808222802</c:v>
                </c:pt>
                <c:pt idx="2">
                  <c:v>1.9704829734930804</c:v>
                </c:pt>
                <c:pt idx="3">
                  <c:v>1.9921835661638807</c:v>
                </c:pt>
                <c:pt idx="4">
                  <c:v>2.013884158834681</c:v>
                </c:pt>
                <c:pt idx="5">
                  <c:v>2.035584751505481</c:v>
                </c:pt>
                <c:pt idx="6">
                  <c:v>2.0572853441762811</c:v>
                </c:pt>
                <c:pt idx="7">
                  <c:v>2.0789859368470811</c:v>
                </c:pt>
                <c:pt idx="8">
                  <c:v>2.1006865295178812</c:v>
                </c:pt>
                <c:pt idx="9">
                  <c:v>2.1223871221886812</c:v>
                </c:pt>
                <c:pt idx="10">
                  <c:v>2.1440877148594812</c:v>
                </c:pt>
                <c:pt idx="11">
                  <c:v>2.1657883075302813</c:v>
                </c:pt>
                <c:pt idx="12">
                  <c:v>2.1874889002010813</c:v>
                </c:pt>
                <c:pt idx="13">
                  <c:v>2.2091894928718814</c:v>
                </c:pt>
                <c:pt idx="14">
                  <c:v>2.2308900855426814</c:v>
                </c:pt>
                <c:pt idx="15">
                  <c:v>2.2525906782134815</c:v>
                </c:pt>
                <c:pt idx="16">
                  <c:v>2.2742912708842815</c:v>
                </c:pt>
                <c:pt idx="17">
                  <c:v>2.2959918635550816</c:v>
                </c:pt>
                <c:pt idx="18">
                  <c:v>2.3176924562258816</c:v>
                </c:pt>
                <c:pt idx="19">
                  <c:v>2.3393930488966816</c:v>
                </c:pt>
                <c:pt idx="20">
                  <c:v>2.3610936415674817</c:v>
                </c:pt>
                <c:pt idx="21">
                  <c:v>2.3827942342382817</c:v>
                </c:pt>
                <c:pt idx="22">
                  <c:v>2.4044948269090818</c:v>
                </c:pt>
                <c:pt idx="23">
                  <c:v>2.4261954195798818</c:v>
                </c:pt>
                <c:pt idx="24">
                  <c:v>2.4478960122506819</c:v>
                </c:pt>
                <c:pt idx="25">
                  <c:v>2.4695966049214819</c:v>
                </c:pt>
                <c:pt idx="26">
                  <c:v>2.491297197592282</c:v>
                </c:pt>
                <c:pt idx="27">
                  <c:v>2.512997790263082</c:v>
                </c:pt>
                <c:pt idx="28">
                  <c:v>2.5346983829338821</c:v>
                </c:pt>
                <c:pt idx="29">
                  <c:v>2.5563989756046821</c:v>
                </c:pt>
                <c:pt idx="30">
                  <c:v>2.5780995682754821</c:v>
                </c:pt>
                <c:pt idx="31">
                  <c:v>2.5998001609462822</c:v>
                </c:pt>
                <c:pt idx="32">
                  <c:v>2.6215007536170822</c:v>
                </c:pt>
                <c:pt idx="33">
                  <c:v>2.6432013462878823</c:v>
                </c:pt>
                <c:pt idx="34">
                  <c:v>2.6649019389586823</c:v>
                </c:pt>
                <c:pt idx="35">
                  <c:v>2.6866025316294824</c:v>
                </c:pt>
                <c:pt idx="36">
                  <c:v>2.7083031243002824</c:v>
                </c:pt>
                <c:pt idx="37">
                  <c:v>2.7300037169710825</c:v>
                </c:pt>
                <c:pt idx="38">
                  <c:v>2.7517043096418825</c:v>
                </c:pt>
                <c:pt idx="39">
                  <c:v>2.7734049023126826</c:v>
                </c:pt>
                <c:pt idx="40">
                  <c:v>2.7951054949834826</c:v>
                </c:pt>
                <c:pt idx="41">
                  <c:v>2.8168060876542826</c:v>
                </c:pt>
                <c:pt idx="42">
                  <c:v>2.8385066803250827</c:v>
                </c:pt>
                <c:pt idx="43">
                  <c:v>2.8602072729958827</c:v>
                </c:pt>
                <c:pt idx="44">
                  <c:v>2.8819078656666828</c:v>
                </c:pt>
                <c:pt idx="45">
                  <c:v>2.9036084583374828</c:v>
                </c:pt>
                <c:pt idx="46">
                  <c:v>2.9253090510082829</c:v>
                </c:pt>
                <c:pt idx="47">
                  <c:v>2.9470096436790829</c:v>
                </c:pt>
                <c:pt idx="48">
                  <c:v>2.968710236349883</c:v>
                </c:pt>
                <c:pt idx="49">
                  <c:v>2.990410829020683</c:v>
                </c:pt>
                <c:pt idx="50">
                  <c:v>3.012111421691483</c:v>
                </c:pt>
                <c:pt idx="51">
                  <c:v>3.0338120143622831</c:v>
                </c:pt>
                <c:pt idx="52">
                  <c:v>3.0555126070330831</c:v>
                </c:pt>
                <c:pt idx="53">
                  <c:v>3.0772131997038832</c:v>
                </c:pt>
                <c:pt idx="54">
                  <c:v>3.0989137923746832</c:v>
                </c:pt>
                <c:pt idx="55">
                  <c:v>3.1206143850454833</c:v>
                </c:pt>
                <c:pt idx="56">
                  <c:v>3.1423149777162833</c:v>
                </c:pt>
                <c:pt idx="57">
                  <c:v>3.1640155703870834</c:v>
                </c:pt>
                <c:pt idx="58">
                  <c:v>3.1857161630578834</c:v>
                </c:pt>
                <c:pt idx="59">
                  <c:v>3.2074167557286835</c:v>
                </c:pt>
                <c:pt idx="60">
                  <c:v>3.2291173483994835</c:v>
                </c:pt>
                <c:pt idx="61">
                  <c:v>3.2508179410702835</c:v>
                </c:pt>
                <c:pt idx="62">
                  <c:v>3.2725185337410836</c:v>
                </c:pt>
                <c:pt idx="63">
                  <c:v>3.2942191264118836</c:v>
                </c:pt>
                <c:pt idx="64">
                  <c:v>3.3159197190826837</c:v>
                </c:pt>
                <c:pt idx="65">
                  <c:v>3.3376203117534837</c:v>
                </c:pt>
                <c:pt idx="66">
                  <c:v>3.3593209044242838</c:v>
                </c:pt>
                <c:pt idx="67">
                  <c:v>3.3810214970950838</c:v>
                </c:pt>
                <c:pt idx="68">
                  <c:v>3.4027220897658839</c:v>
                </c:pt>
                <c:pt idx="69">
                  <c:v>3.4244226824366839</c:v>
                </c:pt>
                <c:pt idx="70">
                  <c:v>3.446123275107484</c:v>
                </c:pt>
                <c:pt idx="71">
                  <c:v>3.467823867778284</c:v>
                </c:pt>
                <c:pt idx="72">
                  <c:v>3.489524460449084</c:v>
                </c:pt>
                <c:pt idx="73">
                  <c:v>3.5112250531198841</c:v>
                </c:pt>
                <c:pt idx="74">
                  <c:v>3.5329256457906841</c:v>
                </c:pt>
                <c:pt idx="75">
                  <c:v>3.5546262384614842</c:v>
                </c:pt>
                <c:pt idx="76">
                  <c:v>3.5763268311322842</c:v>
                </c:pt>
                <c:pt idx="77">
                  <c:v>3.5980274238030843</c:v>
                </c:pt>
                <c:pt idx="78">
                  <c:v>3.6197280164738843</c:v>
                </c:pt>
                <c:pt idx="79">
                  <c:v>3.6414286091446844</c:v>
                </c:pt>
                <c:pt idx="80">
                  <c:v>3.6631292018154844</c:v>
                </c:pt>
                <c:pt idx="81">
                  <c:v>3.6848297944862844</c:v>
                </c:pt>
                <c:pt idx="82">
                  <c:v>3.7065303871570845</c:v>
                </c:pt>
                <c:pt idx="83">
                  <c:v>3.7282309798278845</c:v>
                </c:pt>
                <c:pt idx="84">
                  <c:v>3.7499315724986846</c:v>
                </c:pt>
                <c:pt idx="85">
                  <c:v>3.7716321651694846</c:v>
                </c:pt>
                <c:pt idx="86">
                  <c:v>3.7933327578402847</c:v>
                </c:pt>
                <c:pt idx="87">
                  <c:v>3.8150333505110847</c:v>
                </c:pt>
                <c:pt idx="88">
                  <c:v>3.8367339431818848</c:v>
                </c:pt>
                <c:pt idx="89">
                  <c:v>3.8584345358526848</c:v>
                </c:pt>
                <c:pt idx="90">
                  <c:v>3.8801351285234849</c:v>
                </c:pt>
                <c:pt idx="91">
                  <c:v>3.9018357211942849</c:v>
                </c:pt>
                <c:pt idx="92">
                  <c:v>3.9235363138650849</c:v>
                </c:pt>
                <c:pt idx="93">
                  <c:v>3.945236906535885</c:v>
                </c:pt>
                <c:pt idx="94">
                  <c:v>3.966937499206685</c:v>
                </c:pt>
                <c:pt idx="95">
                  <c:v>3.9886380918774851</c:v>
                </c:pt>
                <c:pt idx="96">
                  <c:v>4.0103386845482856</c:v>
                </c:pt>
                <c:pt idx="97">
                  <c:v>4.0320392772190861</c:v>
                </c:pt>
                <c:pt idx="98">
                  <c:v>4.0537398698898865</c:v>
                </c:pt>
                <c:pt idx="99">
                  <c:v>4.075440462560687</c:v>
                </c:pt>
              </c:numCache>
            </c:numRef>
          </c:xVal>
          <c:yVal>
            <c:numRef>
              <c:f>SimData!$X$31:$X$130</c:f>
              <c:numCache>
                <c:formatCode>0.000</c:formatCode>
                <c:ptCount val="100"/>
                <c:pt idx="0">
                  <c:v>6.5211161617234885E-4</c:v>
                </c:pt>
                <c:pt idx="1">
                  <c:v>1.1965847084297212E-3</c:v>
                </c:pt>
                <c:pt idx="2">
                  <c:v>2.0770428006578285E-3</c:v>
                </c:pt>
                <c:pt idx="3">
                  <c:v>3.4145425054406507E-3</c:v>
                </c:pt>
                <c:pt idx="4">
                  <c:v>5.3245055767362675E-3</c:v>
                </c:pt>
                <c:pt idx="5">
                  <c:v>7.8918710378895786E-3</c:v>
                </c:pt>
                <c:pt idx="6">
                  <c:v>1.1148204042377787E-2</c:v>
                </c:pt>
                <c:pt idx="7">
                  <c:v>1.506112511696355E-2</c:v>
                </c:pt>
                <c:pt idx="8">
                  <c:v>1.9544233590129828E-2</c:v>
                </c:pt>
                <c:pt idx="9">
                  <c:v>2.4488344121275582E-2</c:v>
                </c:pt>
                <c:pt idx="10">
                  <c:v>2.9805285661063788E-2</c:v>
                </c:pt>
                <c:pt idx="11">
                  <c:v>3.5469047617782079E-2</c:v>
                </c:pt>
                <c:pt idx="12">
                  <c:v>4.1540064101520349E-2</c:v>
                </c:pt>
                <c:pt idx="13">
                  <c:v>4.8166805469393031E-2</c:v>
                </c:pt>
                <c:pt idx="14">
                  <c:v>5.5569286784196363E-2</c:v>
                </c:pt>
                <c:pt idx="15">
                  <c:v>6.4014409981672349E-2</c:v>
                </c:pt>
                <c:pt idx="16">
                  <c:v>7.3789646766173139E-2</c:v>
                </c:pt>
                <c:pt idx="17">
                  <c:v>8.5173015286607881E-2</c:v>
                </c:pt>
                <c:pt idx="18">
                  <c:v>9.8392653894225926E-2</c:v>
                </c:pt>
                <c:pt idx="19">
                  <c:v>0.11357646930436822</c:v>
                </c:pt>
                <c:pt idx="20">
                  <c:v>0.13071073423952112</c:v>
                </c:pt>
                <c:pt idx="21">
                  <c:v>0.14964438167966723</c:v>
                </c:pt>
                <c:pt idx="22">
                  <c:v>0.17017565399505413</c:v>
                </c:pt>
                <c:pt idx="23">
                  <c:v>0.19222844573262271</c:v>
                </c:pt>
                <c:pt idx="24">
                  <c:v>0.21607330701311067</c:v>
                </c:pt>
                <c:pt idx="25">
                  <c:v>0.24249825620141149</c:v>
                </c:pt>
                <c:pt idx="26">
                  <c:v>0.27282062360447595</c:v>
                </c:pt>
                <c:pt idx="27">
                  <c:v>0.30867362833966672</c:v>
                </c:pt>
                <c:pt idx="28">
                  <c:v>0.35159128676470336</c:v>
                </c:pt>
                <c:pt idx="29">
                  <c:v>0.40251369681258786</c:v>
                </c:pt>
                <c:pt idx="30">
                  <c:v>0.46139158074818326</c:v>
                </c:pt>
                <c:pt idx="31">
                  <c:v>0.5270501511878033</c:v>
                </c:pt>
                <c:pt idx="32">
                  <c:v>0.59737983231627678</c:v>
                </c:pt>
                <c:pt idx="33">
                  <c:v>0.6697937781731288</c:v>
                </c:pt>
                <c:pt idx="34">
                  <c:v>0.74178638482096393</c:v>
                </c:pt>
                <c:pt idx="35">
                  <c:v>0.81139081574130056</c:v>
                </c:pt>
                <c:pt idx="36">
                  <c:v>0.87738292045431454</c:v>
                </c:pt>
                <c:pt idx="37">
                  <c:v>0.93919075877251434</c:v>
                </c:pt>
                <c:pt idx="38">
                  <c:v>0.99659220855070052</c:v>
                </c:pt>
                <c:pt idx="39">
                  <c:v>1.0493630261251414</c:v>
                </c:pt>
                <c:pt idx="40">
                  <c:v>1.0970415074820477</c:v>
                </c:pt>
                <c:pt idx="41">
                  <c:v>1.1389075438449057</c:v>
                </c:pt>
                <c:pt idx="42">
                  <c:v>1.1741700616954727</c:v>
                </c:pt>
                <c:pt idx="43">
                  <c:v>1.2022667949402777</c:v>
                </c:pt>
                <c:pt idx="44">
                  <c:v>1.2231408747987154</c:v>
                </c:pt>
                <c:pt idx="45">
                  <c:v>1.237378300620404</c:v>
                </c:pt>
                <c:pt idx="46">
                  <c:v>1.2461499213145457</c:v>
                </c:pt>
                <c:pt idx="47">
                  <c:v>1.2509698089585488</c:v>
                </c:pt>
                <c:pt idx="48">
                  <c:v>1.2533340695788775</c:v>
                </c:pt>
                <c:pt idx="49">
                  <c:v>1.2543319583754831</c:v>
                </c:pt>
                <c:pt idx="50">
                  <c:v>1.2543287788102415</c:v>
                </c:pt>
                <c:pt idx="51">
                  <c:v>1.2528115589728266</c:v>
                </c:pt>
                <c:pt idx="52">
                  <c:v>1.2484602066945016</c:v>
                </c:pt>
                <c:pt idx="53">
                  <c:v>1.2394527880914827</c:v>
                </c:pt>
                <c:pt idx="54">
                  <c:v>1.223939930091714</c:v>
                </c:pt>
                <c:pt idx="55">
                  <c:v>1.2005562204444833</c:v>
                </c:pt>
                <c:pt idx="56">
                  <c:v>1.1688111249629363</c:v>
                </c:pt>
                <c:pt idx="57">
                  <c:v>1.1292384116225498</c:v>
                </c:pt>
                <c:pt idx="58">
                  <c:v>1.0832682901794424</c:v>
                </c:pt>
                <c:pt idx="59">
                  <c:v>1.0328799483104487</c:v>
                </c:pt>
                <c:pt idx="60">
                  <c:v>0.98015242479159725</c:v>
                </c:pt>
                <c:pt idx="61">
                  <c:v>0.92684198107726512</c:v>
                </c:pt>
                <c:pt idx="62">
                  <c:v>0.87408638999320132</c:v>
                </c:pt>
                <c:pt idx="63">
                  <c:v>0.82229426157817442</c:v>
                </c:pt>
                <c:pt idx="64">
                  <c:v>0.77123481863936993</c:v>
                </c:pt>
                <c:pt idx="65">
                  <c:v>0.72030059332753482</c:v>
                </c:pt>
                <c:pt idx="66">
                  <c:v>0.66887081847939334</c:v>
                </c:pt>
                <c:pt idx="67">
                  <c:v>0.61666696070802252</c:v>
                </c:pt>
                <c:pt idx="68">
                  <c:v>0.56398432030996393</c:v>
                </c:pt>
                <c:pt idx="69">
                  <c:v>0.51171952398284859</c:v>
                </c:pt>
                <c:pt idx="70">
                  <c:v>0.4611858006652016</c:v>
                </c:pt>
                <c:pt idx="71">
                  <c:v>0.41378621914192698</c:v>
                </c:pt>
                <c:pt idx="72">
                  <c:v>0.37066338574252111</c:v>
                </c:pt>
                <c:pt idx="73">
                  <c:v>0.33244158885113395</c:v>
                </c:pt>
                <c:pt idx="74">
                  <c:v>0.29912990225130287</c:v>
                </c:pt>
                <c:pt idx="75">
                  <c:v>0.27018934511794457</c:v>
                </c:pt>
                <c:pt idx="76">
                  <c:v>0.24471485180468056</c:v>
                </c:pt>
                <c:pt idx="77">
                  <c:v>0.22166178213504226</c:v>
                </c:pt>
                <c:pt idx="78">
                  <c:v>0.20005595187284697</c:v>
                </c:pt>
                <c:pt idx="79">
                  <c:v>0.17915082941176849</c:v>
                </c:pt>
                <c:pt idx="80">
                  <c:v>0.15851884797301635</c:v>
                </c:pt>
                <c:pt idx="81">
                  <c:v>0.13807692880786868</c:v>
                </c:pt>
                <c:pt idx="82">
                  <c:v>0.11805094443014746</c:v>
                </c:pt>
                <c:pt idx="83">
                  <c:v>9.8887194633868275E-2</c:v>
                </c:pt>
                <c:pt idx="84">
                  <c:v>8.112635655322252E-2</c:v>
                </c:pt>
                <c:pt idx="85">
                  <c:v>6.5265708950556264E-2</c:v>
                </c:pt>
                <c:pt idx="86">
                  <c:v>5.1642266643226631E-2</c:v>
                </c:pt>
                <c:pt idx="87">
                  <c:v>4.0366182004533825E-2</c:v>
                </c:pt>
                <c:pt idx="88">
                  <c:v>3.1318869014495807E-2</c:v>
                </c:pt>
                <c:pt idx="89">
                  <c:v>2.4209057097704673E-2</c:v>
                </c:pt>
                <c:pt idx="90">
                  <c:v>1.8661635192112117E-2</c:v>
                </c:pt>
                <c:pt idx="91">
                  <c:v>1.4306674695655134E-2</c:v>
                </c:pt>
                <c:pt idx="92">
                  <c:v>1.0841813675125914E-2</c:v>
                </c:pt>
                <c:pt idx="93">
                  <c:v>8.0561652256332366E-3</c:v>
                </c:pt>
                <c:pt idx="94">
                  <c:v>5.8202699366628986E-3</c:v>
                </c:pt>
                <c:pt idx="95">
                  <c:v>4.0572177995324967E-3</c:v>
                </c:pt>
                <c:pt idx="96">
                  <c:v>2.7118654395476092E-3</c:v>
                </c:pt>
                <c:pt idx="97">
                  <c:v>1.7297351222256949E-3</c:v>
                </c:pt>
                <c:pt idx="98">
                  <c:v>1.0491335635891893E-3</c:v>
                </c:pt>
                <c:pt idx="99">
                  <c:v>6.0356442376219266E-4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7832-4D60-91EB-C8D5C7B239A4}"/>
            </c:ext>
          </c:extLst>
        </c:ser>
        <c:ser>
          <c:idx val="21"/>
          <c:order val="21"/>
          <c:tx>
            <c:strRef>
              <c:f>SimData!$W$22</c:f>
              <c:strCache>
                <c:ptCount val="1"/>
                <c:pt idx="0">
                  <c:v>T+6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00"/>
                </a:solidFill>
                <a:prstDash val="solid"/>
              </a:ln>
            </c:spPr>
          </c:errBars>
          <c:xVal>
            <c:numRef>
              <c:f>SimData!$W$29</c:f>
              <c:numCache>
                <c:formatCode>0.000</c:formatCode>
                <c:ptCount val="1"/>
                <c:pt idx="0">
                  <c:v>3.0079014413293681</c:v>
                </c:pt>
              </c:numCache>
            </c:numRef>
          </c:xVal>
          <c:yVal>
            <c:numRef>
              <c:f>SimData!$X$29</c:f>
              <c:numCache>
                <c:formatCode>0.000</c:formatCode>
                <c:ptCount val="1"/>
                <c:pt idx="0">
                  <c:v>1.2544193212041466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7832-4D60-91EB-C8D5C7B239A4}"/>
            </c:ext>
          </c:extLst>
        </c:ser>
        <c:ser>
          <c:idx val="22"/>
          <c:order val="22"/>
          <c:tx>
            <c:strRef>
              <c:f>SimData!$W$22</c:f>
              <c:strCache>
                <c:ptCount val="1"/>
                <c:pt idx="0">
                  <c:v>T+6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00"/>
                </a:solidFill>
                <a:prstDash val="solid"/>
              </a:ln>
            </c:spPr>
          </c:errBars>
          <c:xVal>
            <c:numRef>
              <c:f>SimData!$W$30</c:f>
              <c:numCache>
                <c:formatCode>0.000</c:formatCode>
                <c:ptCount val="1"/>
                <c:pt idx="0">
                  <c:v>3.6082553768116195</c:v>
                </c:pt>
              </c:numCache>
            </c:numRef>
          </c:xVal>
          <c:yVal>
            <c:numRef>
              <c:f>SimData!$X$30</c:f>
              <c:numCache>
                <c:formatCode>0.000</c:formatCode>
                <c:ptCount val="1"/>
                <c:pt idx="0">
                  <c:v>0.21135049680093349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7832-4D60-91EB-C8D5C7B239A4}"/>
            </c:ext>
          </c:extLst>
        </c:ser>
        <c:ser>
          <c:idx val="23"/>
          <c:order val="23"/>
          <c:tx>
            <c:strRef>
              <c:f>SimData!$W$22</c:f>
              <c:strCache>
                <c:ptCount val="1"/>
                <c:pt idx="0">
                  <c:v>T+6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00"/>
                </a:solidFill>
                <a:prstDash val="solid"/>
              </a:ln>
            </c:spPr>
          </c:errBars>
          <c:xVal>
            <c:numRef>
              <c:f>SimData!$W$28</c:f>
              <c:numCache>
                <c:formatCode>0.000</c:formatCode>
                <c:ptCount val="1"/>
                <c:pt idx="0">
                  <c:v>2.4423970815612672</c:v>
                </c:pt>
              </c:numCache>
            </c:numRef>
          </c:xVal>
          <c:yVal>
            <c:numRef>
              <c:f>SimData!$X$28</c:f>
              <c:numCache>
                <c:formatCode>0.000</c:formatCode>
                <c:ptCount val="1"/>
                <c:pt idx="0">
                  <c:v>0.20982789237459448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7832-4D60-91EB-C8D5C7B239A4}"/>
            </c:ext>
          </c:extLst>
        </c:ser>
        <c:ser>
          <c:idx val="24"/>
          <c:order val="24"/>
          <c:tx>
            <c:strRef>
              <c:f>SimData!$Y$22</c:f>
              <c:strCache>
                <c:ptCount val="1"/>
                <c:pt idx="0">
                  <c:v>T+7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SimData!$Y$31:$Y$130</c:f>
              <c:numCache>
                <c:formatCode>0.000</c:formatCode>
                <c:ptCount val="100"/>
                <c:pt idx="0">
                  <c:v>1.7266736070056328</c:v>
                </c:pt>
                <c:pt idx="1">
                  <c:v>1.7515403317148306</c:v>
                </c:pt>
                <c:pt idx="2">
                  <c:v>1.7764070564240284</c:v>
                </c:pt>
                <c:pt idx="3">
                  <c:v>1.8012737811332262</c:v>
                </c:pt>
                <c:pt idx="4">
                  <c:v>1.826140505842424</c:v>
                </c:pt>
                <c:pt idx="5">
                  <c:v>1.8510072305516219</c:v>
                </c:pt>
                <c:pt idx="6">
                  <c:v>1.8758739552608197</c:v>
                </c:pt>
                <c:pt idx="7">
                  <c:v>1.9007406799700175</c:v>
                </c:pt>
                <c:pt idx="8">
                  <c:v>1.9256074046792153</c:v>
                </c:pt>
                <c:pt idx="9">
                  <c:v>1.9504741293884131</c:v>
                </c:pt>
                <c:pt idx="10">
                  <c:v>1.975340854097611</c:v>
                </c:pt>
                <c:pt idx="11">
                  <c:v>2.0002075788068088</c:v>
                </c:pt>
                <c:pt idx="12">
                  <c:v>2.0250743035160066</c:v>
                </c:pt>
                <c:pt idx="13">
                  <c:v>2.0499410282252044</c:v>
                </c:pt>
                <c:pt idx="14">
                  <c:v>2.0748077529344022</c:v>
                </c:pt>
                <c:pt idx="15">
                  <c:v>2.0996744776436</c:v>
                </c:pt>
                <c:pt idx="16">
                  <c:v>2.1245412023527979</c:v>
                </c:pt>
                <c:pt idx="17">
                  <c:v>2.1494079270619957</c:v>
                </c:pt>
                <c:pt idx="18">
                  <c:v>2.1742746517711935</c:v>
                </c:pt>
                <c:pt idx="19">
                  <c:v>2.1991413764803913</c:v>
                </c:pt>
                <c:pt idx="20">
                  <c:v>2.2240081011895891</c:v>
                </c:pt>
                <c:pt idx="21">
                  <c:v>2.248874825898787</c:v>
                </c:pt>
                <c:pt idx="22">
                  <c:v>2.2737415506079848</c:v>
                </c:pt>
                <c:pt idx="23">
                  <c:v>2.2986082753171826</c:v>
                </c:pt>
                <c:pt idx="24">
                  <c:v>2.3234750000263804</c:v>
                </c:pt>
                <c:pt idx="25">
                  <c:v>2.3483417247355782</c:v>
                </c:pt>
                <c:pt idx="26">
                  <c:v>2.373208449444776</c:v>
                </c:pt>
                <c:pt idx="27">
                  <c:v>2.3980751741539739</c:v>
                </c:pt>
                <c:pt idx="28">
                  <c:v>2.4229418988631717</c:v>
                </c:pt>
                <c:pt idx="29">
                  <c:v>2.4478086235723695</c:v>
                </c:pt>
                <c:pt idx="30">
                  <c:v>2.4726753482815673</c:v>
                </c:pt>
                <c:pt idx="31">
                  <c:v>2.4975420729907651</c:v>
                </c:pt>
                <c:pt idx="32">
                  <c:v>2.522408797699963</c:v>
                </c:pt>
                <c:pt idx="33">
                  <c:v>2.5472755224091608</c:v>
                </c:pt>
                <c:pt idx="34">
                  <c:v>2.5721422471183586</c:v>
                </c:pt>
                <c:pt idx="35">
                  <c:v>2.5970089718275564</c:v>
                </c:pt>
                <c:pt idx="36">
                  <c:v>2.6218756965367542</c:v>
                </c:pt>
                <c:pt idx="37">
                  <c:v>2.646742421245952</c:v>
                </c:pt>
                <c:pt idx="38">
                  <c:v>2.6716091459551499</c:v>
                </c:pt>
                <c:pt idx="39">
                  <c:v>2.6964758706643477</c:v>
                </c:pt>
                <c:pt idx="40">
                  <c:v>2.7213425953735455</c:v>
                </c:pt>
                <c:pt idx="41">
                  <c:v>2.7462093200827433</c:v>
                </c:pt>
                <c:pt idx="42">
                  <c:v>2.7710760447919411</c:v>
                </c:pt>
                <c:pt idx="43">
                  <c:v>2.795942769501139</c:v>
                </c:pt>
                <c:pt idx="44">
                  <c:v>2.8208094942103368</c:v>
                </c:pt>
                <c:pt idx="45">
                  <c:v>2.8456762189195346</c:v>
                </c:pt>
                <c:pt idx="46">
                  <c:v>2.8705429436287324</c:v>
                </c:pt>
                <c:pt idx="47">
                  <c:v>2.8954096683379302</c:v>
                </c:pt>
                <c:pt idx="48">
                  <c:v>2.920276393047128</c:v>
                </c:pt>
                <c:pt idx="49">
                  <c:v>2.9451431177563259</c:v>
                </c:pt>
                <c:pt idx="50">
                  <c:v>2.9700098424655237</c:v>
                </c:pt>
                <c:pt idx="51">
                  <c:v>2.9948765671747215</c:v>
                </c:pt>
                <c:pt idx="52">
                  <c:v>3.0197432918839193</c:v>
                </c:pt>
                <c:pt idx="53">
                  <c:v>3.0446100165931171</c:v>
                </c:pt>
                <c:pt idx="54">
                  <c:v>3.069476741302315</c:v>
                </c:pt>
                <c:pt idx="55">
                  <c:v>3.0943434660115128</c:v>
                </c:pt>
                <c:pt idx="56">
                  <c:v>3.1192101907207106</c:v>
                </c:pt>
                <c:pt idx="57">
                  <c:v>3.1440769154299084</c:v>
                </c:pt>
                <c:pt idx="58">
                  <c:v>3.1689436401391062</c:v>
                </c:pt>
                <c:pt idx="59">
                  <c:v>3.1938103648483041</c:v>
                </c:pt>
                <c:pt idx="60">
                  <c:v>3.2186770895575019</c:v>
                </c:pt>
                <c:pt idx="61">
                  <c:v>3.2435438142666997</c:v>
                </c:pt>
                <c:pt idx="62">
                  <c:v>3.2684105389758975</c:v>
                </c:pt>
                <c:pt idx="63">
                  <c:v>3.2932772636850953</c:v>
                </c:pt>
                <c:pt idx="64">
                  <c:v>3.3181439883942931</c:v>
                </c:pt>
                <c:pt idx="65">
                  <c:v>3.343010713103491</c:v>
                </c:pt>
                <c:pt idx="66">
                  <c:v>3.3678774378126888</c:v>
                </c:pt>
                <c:pt idx="67">
                  <c:v>3.3927441625218866</c:v>
                </c:pt>
                <c:pt idx="68">
                  <c:v>3.4176108872310844</c:v>
                </c:pt>
                <c:pt idx="69">
                  <c:v>3.4424776119402822</c:v>
                </c:pt>
                <c:pt idx="70">
                  <c:v>3.4673443366494801</c:v>
                </c:pt>
                <c:pt idx="71">
                  <c:v>3.4922110613586779</c:v>
                </c:pt>
                <c:pt idx="72">
                  <c:v>3.5170777860678757</c:v>
                </c:pt>
                <c:pt idx="73">
                  <c:v>3.5419445107770735</c:v>
                </c:pt>
                <c:pt idx="74">
                  <c:v>3.5668112354862713</c:v>
                </c:pt>
                <c:pt idx="75">
                  <c:v>3.5916779601954691</c:v>
                </c:pt>
                <c:pt idx="76">
                  <c:v>3.616544684904667</c:v>
                </c:pt>
                <c:pt idx="77">
                  <c:v>3.6414114096138648</c:v>
                </c:pt>
                <c:pt idx="78">
                  <c:v>3.6662781343230626</c:v>
                </c:pt>
                <c:pt idx="79">
                  <c:v>3.6911448590322604</c:v>
                </c:pt>
                <c:pt idx="80">
                  <c:v>3.7160115837414582</c:v>
                </c:pt>
                <c:pt idx="81">
                  <c:v>3.7408783084506561</c:v>
                </c:pt>
                <c:pt idx="82">
                  <c:v>3.7657450331598539</c:v>
                </c:pt>
                <c:pt idx="83">
                  <c:v>3.7906117578690517</c:v>
                </c:pt>
                <c:pt idx="84">
                  <c:v>3.8154784825782495</c:v>
                </c:pt>
                <c:pt idx="85">
                  <c:v>3.8403452072874473</c:v>
                </c:pt>
                <c:pt idx="86">
                  <c:v>3.8652119319966451</c:v>
                </c:pt>
                <c:pt idx="87">
                  <c:v>3.890078656705843</c:v>
                </c:pt>
                <c:pt idx="88">
                  <c:v>3.9149453814150408</c:v>
                </c:pt>
                <c:pt idx="89">
                  <c:v>3.9398121061242386</c:v>
                </c:pt>
                <c:pt idx="90">
                  <c:v>3.9646788308334364</c:v>
                </c:pt>
                <c:pt idx="91">
                  <c:v>3.9895455555426342</c:v>
                </c:pt>
                <c:pt idx="92">
                  <c:v>4.0144122802518325</c:v>
                </c:pt>
                <c:pt idx="93">
                  <c:v>4.0392790049610303</c:v>
                </c:pt>
                <c:pt idx="94">
                  <c:v>4.0641457296702281</c:v>
                </c:pt>
                <c:pt idx="95">
                  <c:v>4.089012454379426</c:v>
                </c:pt>
                <c:pt idx="96">
                  <c:v>4.1138791790886238</c:v>
                </c:pt>
                <c:pt idx="97">
                  <c:v>4.1387459037978216</c:v>
                </c:pt>
                <c:pt idx="98">
                  <c:v>4.1636126285070194</c:v>
                </c:pt>
                <c:pt idx="99">
                  <c:v>4.1884793532162172</c:v>
                </c:pt>
              </c:numCache>
            </c:numRef>
          </c:xVal>
          <c:yVal>
            <c:numRef>
              <c:f>SimData!$Z$31:$Z$130</c:f>
              <c:numCache>
                <c:formatCode>0.000</c:formatCode>
                <c:ptCount val="100"/>
                <c:pt idx="0">
                  <c:v>5.5507717411610181E-4</c:v>
                </c:pt>
                <c:pt idx="1">
                  <c:v>9.9157047163946619E-4</c:v>
                </c:pt>
                <c:pt idx="2">
                  <c:v>1.6692503265671591E-3</c:v>
                </c:pt>
                <c:pt idx="3">
                  <c:v>2.6508772474034912E-3</c:v>
                </c:pt>
                <c:pt idx="4">
                  <c:v>3.9762308417653986E-3</c:v>
                </c:pt>
                <c:pt idx="5">
                  <c:v>5.6421837284102352E-3</c:v>
                </c:pt>
                <c:pt idx="6">
                  <c:v>7.5891555320156019E-3</c:v>
                </c:pt>
                <c:pt idx="7">
                  <c:v>9.7026738467616211E-3</c:v>
                </c:pt>
                <c:pt idx="8">
                  <c:v>1.183619860430735E-2</c:v>
                </c:pt>
                <c:pt idx="9">
                  <c:v>1.3855467709835761E-2</c:v>
                </c:pt>
                <c:pt idx="10">
                  <c:v>1.5697176252764244E-2</c:v>
                </c:pt>
                <c:pt idx="11">
                  <c:v>1.7428276114410914E-2</c:v>
                </c:pt>
                <c:pt idx="12">
                  <c:v>1.928862984403153E-2</c:v>
                </c:pt>
                <c:pt idx="13">
                  <c:v>2.170029716384022E-2</c:v>
                </c:pt>
                <c:pt idx="14">
                  <c:v>2.5231735099701558E-2</c:v>
                </c:pt>
                <c:pt idx="15">
                  <c:v>3.0514450475938766E-2</c:v>
                </c:pt>
                <c:pt idx="16">
                  <c:v>3.8122112959673264E-2</c:v>
                </c:pt>
                <c:pt idx="17">
                  <c:v>4.8435469689491494E-2</c:v>
                </c:pt>
                <c:pt idx="18">
                  <c:v>6.1527019608264726E-2</c:v>
                </c:pt>
                <c:pt idx="19">
                  <c:v>7.7103331059648797E-2</c:v>
                </c:pt>
                <c:pt idx="20">
                  <c:v>9.4536812190407327E-2</c:v>
                </c:pt>
                <c:pt idx="21">
                  <c:v>0.11300088250451902</c:v>
                </c:pt>
                <c:pt idx="22">
                  <c:v>0.13169361656654482</c:v>
                </c:pt>
                <c:pt idx="23">
                  <c:v>0.15010018235976486</c:v>
                </c:pt>
                <c:pt idx="24">
                  <c:v>0.16821500109813958</c:v>
                </c:pt>
                <c:pt idx="25">
                  <c:v>0.18663652209691692</c:v>
                </c:pt>
                <c:pt idx="26">
                  <c:v>0.20647474006758509</c:v>
                </c:pt>
                <c:pt idx="27">
                  <c:v>0.22907492902775842</c:v>
                </c:pt>
                <c:pt idx="28">
                  <c:v>0.2556404125976704</c:v>
                </c:pt>
                <c:pt idx="29">
                  <c:v>0.28689523880805778</c:v>
                </c:pt>
                <c:pt idx="30">
                  <c:v>0.32292778275512757</c:v>
                </c:pt>
                <c:pt idx="31">
                  <c:v>0.36328612320203607</c:v>
                </c:pt>
                <c:pt idx="32">
                  <c:v>0.4072807590632529</c:v>
                </c:pt>
                <c:pt idx="33">
                  <c:v>0.4543448389616182</c:v>
                </c:pt>
                <c:pt idx="34">
                  <c:v>0.50426389064766142</c:v>
                </c:pt>
                <c:pt idx="35">
                  <c:v>0.55714363205927608</c:v>
                </c:pt>
                <c:pt idx="36">
                  <c:v>0.6131152265279427</c:v>
                </c:pt>
                <c:pt idx="37">
                  <c:v>0.67191966057021335</c:v>
                </c:pt>
                <c:pt idx="38">
                  <c:v>0.73259126258705731</c:v>
                </c:pt>
                <c:pt idx="39">
                  <c:v>0.79342603488045338</c:v>
                </c:pt>
                <c:pt idx="40">
                  <c:v>0.85228228145514551</c:v>
                </c:pt>
                <c:pt idx="41">
                  <c:v>0.90708817125764529</c:v>
                </c:pt>
                <c:pt idx="42">
                  <c:v>0.95631988386387634</c:v>
                </c:pt>
                <c:pt idx="43">
                  <c:v>0.99923294897018278</c:v>
                </c:pt>
                <c:pt idx="44">
                  <c:v>1.0357721140071601</c:v>
                </c:pt>
                <c:pt idx="45">
                  <c:v>1.0662679326544326</c:v>
                </c:pt>
                <c:pt idx="46">
                  <c:v>1.0911381878295108</c:v>
                </c:pt>
                <c:pt idx="47">
                  <c:v>1.1107786498424754</c:v>
                </c:pt>
                <c:pt idx="48">
                  <c:v>1.1256711949467801</c:v>
                </c:pt>
                <c:pt idx="49">
                  <c:v>1.1365606806598894</c:v>
                </c:pt>
                <c:pt idx="50">
                  <c:v>1.1444754313956376</c:v>
                </c:pt>
                <c:pt idx="51">
                  <c:v>1.1504483351235313</c:v>
                </c:pt>
                <c:pt idx="52">
                  <c:v>1.1549922337309197</c:v>
                </c:pt>
                <c:pt idx="53">
                  <c:v>1.1575736105769077</c:v>
                </c:pt>
                <c:pt idx="54">
                  <c:v>1.1563918760832452</c:v>
                </c:pt>
                <c:pt idx="55">
                  <c:v>1.1486633673686208</c:v>
                </c:pt>
                <c:pt idx="56">
                  <c:v>1.1313854321818515</c:v>
                </c:pt>
                <c:pt idx="57">
                  <c:v>1.1023331284291067</c:v>
                </c:pt>
                <c:pt idx="58">
                  <c:v>1.0609256224562587</c:v>
                </c:pt>
                <c:pt idx="59">
                  <c:v>1.0086357680079561</c:v>
                </c:pt>
                <c:pt idx="60">
                  <c:v>0.94877935470483332</c:v>
                </c:pt>
                <c:pt idx="61">
                  <c:v>0.88574105868362873</c:v>
                </c:pt>
                <c:pt idx="62">
                  <c:v>0.82389149095716174</c:v>
                </c:pt>
                <c:pt idx="63">
                  <c:v>0.76655492063842534</c:v>
                </c:pt>
                <c:pt idx="64">
                  <c:v>0.71536080199007945</c:v>
                </c:pt>
                <c:pt idx="65">
                  <c:v>0.67016103848762543</c:v>
                </c:pt>
                <c:pt idx="66">
                  <c:v>0.62947846785736372</c:v>
                </c:pt>
                <c:pt idx="67">
                  <c:v>0.59126287531306643</c:v>
                </c:pt>
                <c:pt idx="68">
                  <c:v>0.55364988854373842</c:v>
                </c:pt>
                <c:pt idx="69">
                  <c:v>0.5154706548813478</c:v>
                </c:pt>
                <c:pt idx="70">
                  <c:v>0.4764039724754815</c:v>
                </c:pt>
                <c:pt idx="71">
                  <c:v>0.43681746806583804</c:v>
                </c:pt>
                <c:pt idx="72">
                  <c:v>0.39744168803697483</c:v>
                </c:pt>
                <c:pt idx="73">
                  <c:v>0.35903659544218913</c:v>
                </c:pt>
                <c:pt idx="74">
                  <c:v>0.32216401785731025</c:v>
                </c:pt>
                <c:pt idx="75">
                  <c:v>0.28711063487386862</c:v>
                </c:pt>
                <c:pt idx="76">
                  <c:v>0.25394509754064543</c:v>
                </c:pt>
                <c:pt idx="77">
                  <c:v>0.22265359073464974</c:v>
                </c:pt>
                <c:pt idx="78">
                  <c:v>0.19328272770009911</c:v>
                </c:pt>
                <c:pt idx="79">
                  <c:v>0.16602599188309153</c:v>
                </c:pt>
                <c:pt idx="80">
                  <c:v>0.1412174276224312</c:v>
                </c:pt>
                <c:pt idx="81">
                  <c:v>0.11923622888554831</c:v>
                </c:pt>
                <c:pt idx="82">
                  <c:v>0.10036384778286733</c:v>
                </c:pt>
                <c:pt idx="83">
                  <c:v>8.4655096331852045E-2</c:v>
                </c:pt>
                <c:pt idx="84">
                  <c:v>7.1877516943939873E-2</c:v>
                </c:pt>
                <c:pt idx="85">
                  <c:v>6.1543120031633397E-2</c:v>
                </c:pt>
                <c:pt idx="86">
                  <c:v>5.3018437204821141E-2</c:v>
                </c:pt>
                <c:pt idx="87">
                  <c:v>4.5670182710338687E-2</c:v>
                </c:pt>
                <c:pt idx="88">
                  <c:v>3.8995549334077069E-2</c:v>
                </c:pt>
                <c:pt idx="89">
                  <c:v>3.2698437204612872E-2</c:v>
                </c:pt>
                <c:pt idx="90">
                  <c:v>2.6697191690839023E-2</c:v>
                </c:pt>
                <c:pt idx="91">
                  <c:v>2.1074195305556234E-2</c:v>
                </c:pt>
                <c:pt idx="92">
                  <c:v>1.5993897613800021E-2</c:v>
                </c:pt>
                <c:pt idx="93">
                  <c:v>1.1619852208847002E-2</c:v>
                </c:pt>
                <c:pt idx="94">
                  <c:v>8.0545361172468001E-3</c:v>
                </c:pt>
                <c:pt idx="95">
                  <c:v>5.3129477478617978E-3</c:v>
                </c:pt>
                <c:pt idx="96">
                  <c:v>3.3279024093200524E-3</c:v>
                </c:pt>
                <c:pt idx="97">
                  <c:v>1.9760278009697033E-3</c:v>
                </c:pt>
                <c:pt idx="98">
                  <c:v>1.110636526808429E-3</c:v>
                </c:pt>
                <c:pt idx="99">
                  <c:v>5.9016150720713671E-4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7832-4D60-91EB-C8D5C7B239A4}"/>
            </c:ext>
          </c:extLst>
        </c:ser>
        <c:ser>
          <c:idx val="25"/>
          <c:order val="25"/>
          <c:tx>
            <c:strRef>
              <c:f>SimData!$Y$22</c:f>
              <c:strCache>
                <c:ptCount val="1"/>
                <c:pt idx="0">
                  <c:v>T+7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80"/>
                </a:solidFill>
                <a:prstDash val="solid"/>
              </a:ln>
            </c:spPr>
          </c:errBars>
          <c:xVal>
            <c:numRef>
              <c:f>SimData!$Y$29</c:f>
              <c:numCache>
                <c:formatCode>0.000</c:formatCode>
                <c:ptCount val="1"/>
                <c:pt idx="0">
                  <c:v>3.0057253262236592</c:v>
                </c:pt>
              </c:numCache>
            </c:numRef>
          </c:xVal>
          <c:yVal>
            <c:numRef>
              <c:f>SimData!$Z$29</c:f>
              <c:numCache>
                <c:formatCode>0.000</c:formatCode>
                <c:ptCount val="1"/>
                <c:pt idx="0">
                  <c:v>1.1526091766827162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7832-4D60-91EB-C8D5C7B239A4}"/>
            </c:ext>
          </c:extLst>
        </c:ser>
        <c:ser>
          <c:idx val="26"/>
          <c:order val="26"/>
          <c:tx>
            <c:strRef>
              <c:f>SimData!$Y$22</c:f>
              <c:strCache>
                <c:ptCount val="1"/>
                <c:pt idx="0">
                  <c:v>T+7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80"/>
                </a:solidFill>
                <a:prstDash val="solid"/>
              </a:ln>
            </c:spPr>
          </c:errBars>
          <c:xVal>
            <c:numRef>
              <c:f>SimData!$Y$30</c:f>
              <c:numCache>
                <c:formatCode>0.000</c:formatCode>
                <c:ptCount val="1"/>
                <c:pt idx="0">
                  <c:v>3.6619757204865628</c:v>
                </c:pt>
              </c:numCache>
            </c:numRef>
          </c:xVal>
          <c:yVal>
            <c:numRef>
              <c:f>SimData!$Z$30</c:f>
              <c:numCache>
                <c:formatCode>0.000</c:formatCode>
                <c:ptCount val="1"/>
                <c:pt idx="0">
                  <c:v>0.19822069944916695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7832-4D60-91EB-C8D5C7B239A4}"/>
            </c:ext>
          </c:extLst>
        </c:ser>
        <c:ser>
          <c:idx val="27"/>
          <c:order val="27"/>
          <c:tx>
            <c:strRef>
              <c:f>SimData!$Y$22</c:f>
              <c:strCache>
                <c:ptCount val="1"/>
                <c:pt idx="0">
                  <c:v>T+7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800080"/>
                </a:solidFill>
                <a:prstDash val="solid"/>
              </a:ln>
            </c:spPr>
          </c:errBars>
          <c:xVal>
            <c:numRef>
              <c:f>SimData!$Y$28</c:f>
              <c:numCache>
                <c:formatCode>0.000</c:formatCode>
                <c:ptCount val="1"/>
                <c:pt idx="0">
                  <c:v>2.3399459867086883</c:v>
                </c:pt>
              </c:numCache>
            </c:numRef>
          </c:xVal>
          <c:yVal>
            <c:numRef>
              <c:f>SimData!$Z$28</c:f>
              <c:numCache>
                <c:formatCode>0.000</c:formatCode>
                <c:ptCount val="1"/>
                <c:pt idx="0">
                  <c:v>0.18032203146614845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7832-4D60-91EB-C8D5C7B239A4}"/>
            </c:ext>
          </c:extLst>
        </c:ser>
        <c:ser>
          <c:idx val="28"/>
          <c:order val="28"/>
          <c:tx>
            <c:strRef>
              <c:f>SimData!$AA$22</c:f>
              <c:strCache>
                <c:ptCount val="1"/>
                <c:pt idx="0">
                  <c:v>T+8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SimData!$AA$31:$AA$130</c:f>
              <c:numCache>
                <c:formatCode>0.000</c:formatCode>
                <c:ptCount val="100"/>
                <c:pt idx="0">
                  <c:v>1.542149156544542</c:v>
                </c:pt>
                <c:pt idx="1">
                  <c:v>1.570011955622133</c:v>
                </c:pt>
                <c:pt idx="2">
                  <c:v>1.5978747546997241</c:v>
                </c:pt>
                <c:pt idx="3">
                  <c:v>1.6257375537773151</c:v>
                </c:pt>
                <c:pt idx="4">
                  <c:v>1.6536003528549061</c:v>
                </c:pt>
                <c:pt idx="5">
                  <c:v>1.6814631519324972</c:v>
                </c:pt>
                <c:pt idx="6">
                  <c:v>1.7093259510100882</c:v>
                </c:pt>
                <c:pt idx="7">
                  <c:v>1.7371887500876793</c:v>
                </c:pt>
                <c:pt idx="8">
                  <c:v>1.7650515491652703</c:v>
                </c:pt>
                <c:pt idx="9">
                  <c:v>1.7929143482428613</c:v>
                </c:pt>
                <c:pt idx="10">
                  <c:v>1.8207771473204524</c:v>
                </c:pt>
                <c:pt idx="11">
                  <c:v>1.8486399463980434</c:v>
                </c:pt>
                <c:pt idx="12">
                  <c:v>1.8765027454756344</c:v>
                </c:pt>
                <c:pt idx="13">
                  <c:v>1.9043655445532255</c:v>
                </c:pt>
                <c:pt idx="14">
                  <c:v>1.9322283436308165</c:v>
                </c:pt>
                <c:pt idx="15">
                  <c:v>1.9600911427084076</c:v>
                </c:pt>
                <c:pt idx="16">
                  <c:v>1.9879539417859986</c:v>
                </c:pt>
                <c:pt idx="17">
                  <c:v>2.0158167408635896</c:v>
                </c:pt>
                <c:pt idx="18">
                  <c:v>2.0436795399411807</c:v>
                </c:pt>
                <c:pt idx="19">
                  <c:v>2.0715423390187717</c:v>
                </c:pt>
                <c:pt idx="20">
                  <c:v>2.0994051380963628</c:v>
                </c:pt>
                <c:pt idx="21">
                  <c:v>2.1272679371739538</c:v>
                </c:pt>
                <c:pt idx="22">
                  <c:v>2.1551307362515448</c:v>
                </c:pt>
                <c:pt idx="23">
                  <c:v>2.1829935353291359</c:v>
                </c:pt>
                <c:pt idx="24">
                  <c:v>2.2108563344067269</c:v>
                </c:pt>
                <c:pt idx="25">
                  <c:v>2.2387191334843179</c:v>
                </c:pt>
                <c:pt idx="26">
                  <c:v>2.266581932561909</c:v>
                </c:pt>
                <c:pt idx="27">
                  <c:v>2.2944447316395</c:v>
                </c:pt>
                <c:pt idx="28">
                  <c:v>2.3223075307170911</c:v>
                </c:pt>
                <c:pt idx="29">
                  <c:v>2.3501703297946821</c:v>
                </c:pt>
                <c:pt idx="30">
                  <c:v>2.3780331288722731</c:v>
                </c:pt>
                <c:pt idx="31">
                  <c:v>2.4058959279498642</c:v>
                </c:pt>
                <c:pt idx="32">
                  <c:v>2.4337587270274552</c:v>
                </c:pt>
                <c:pt idx="33">
                  <c:v>2.4616215261050463</c:v>
                </c:pt>
                <c:pt idx="34">
                  <c:v>2.4894843251826373</c:v>
                </c:pt>
                <c:pt idx="35">
                  <c:v>2.5173471242602283</c:v>
                </c:pt>
                <c:pt idx="36">
                  <c:v>2.5452099233378194</c:v>
                </c:pt>
                <c:pt idx="37">
                  <c:v>2.5730727224154104</c:v>
                </c:pt>
                <c:pt idx="38">
                  <c:v>2.6009355214930014</c:v>
                </c:pt>
                <c:pt idx="39">
                  <c:v>2.6287983205705925</c:v>
                </c:pt>
                <c:pt idx="40">
                  <c:v>2.6566611196481835</c:v>
                </c:pt>
                <c:pt idx="41">
                  <c:v>2.6845239187257746</c:v>
                </c:pt>
                <c:pt idx="42">
                  <c:v>2.7123867178033656</c:v>
                </c:pt>
                <c:pt idx="43">
                  <c:v>2.7402495168809566</c:v>
                </c:pt>
                <c:pt idx="44">
                  <c:v>2.7681123159585477</c:v>
                </c:pt>
                <c:pt idx="45">
                  <c:v>2.7959751150361387</c:v>
                </c:pt>
                <c:pt idx="46">
                  <c:v>2.8238379141137298</c:v>
                </c:pt>
                <c:pt idx="47">
                  <c:v>2.8517007131913208</c:v>
                </c:pt>
                <c:pt idx="48">
                  <c:v>2.8795635122689118</c:v>
                </c:pt>
                <c:pt idx="49">
                  <c:v>2.9074263113465029</c:v>
                </c:pt>
                <c:pt idx="50">
                  <c:v>2.9352891104240939</c:v>
                </c:pt>
                <c:pt idx="51">
                  <c:v>2.9631519095016849</c:v>
                </c:pt>
                <c:pt idx="52">
                  <c:v>2.991014708579276</c:v>
                </c:pt>
                <c:pt idx="53">
                  <c:v>3.018877507656867</c:v>
                </c:pt>
                <c:pt idx="54">
                  <c:v>3.0467403067344581</c:v>
                </c:pt>
                <c:pt idx="55">
                  <c:v>3.0746031058120491</c:v>
                </c:pt>
                <c:pt idx="56">
                  <c:v>3.1024659048896401</c:v>
                </c:pt>
                <c:pt idx="57">
                  <c:v>3.1303287039672312</c:v>
                </c:pt>
                <c:pt idx="58">
                  <c:v>3.1581915030448222</c:v>
                </c:pt>
                <c:pt idx="59">
                  <c:v>3.1860543021224133</c:v>
                </c:pt>
                <c:pt idx="60">
                  <c:v>3.2139171012000043</c:v>
                </c:pt>
                <c:pt idx="61">
                  <c:v>3.2417799002775953</c:v>
                </c:pt>
                <c:pt idx="62">
                  <c:v>3.2696426993551864</c:v>
                </c:pt>
                <c:pt idx="63">
                  <c:v>3.2975054984327774</c:v>
                </c:pt>
                <c:pt idx="64">
                  <c:v>3.3253682975103684</c:v>
                </c:pt>
                <c:pt idx="65">
                  <c:v>3.3532310965879595</c:v>
                </c:pt>
                <c:pt idx="66">
                  <c:v>3.3810938956655505</c:v>
                </c:pt>
                <c:pt idx="67">
                  <c:v>3.4089566947431416</c:v>
                </c:pt>
                <c:pt idx="68">
                  <c:v>3.4368194938207326</c:v>
                </c:pt>
                <c:pt idx="69">
                  <c:v>3.4646822928983236</c:v>
                </c:pt>
                <c:pt idx="70">
                  <c:v>3.4925450919759147</c:v>
                </c:pt>
                <c:pt idx="71">
                  <c:v>3.5204078910535057</c:v>
                </c:pt>
                <c:pt idx="72">
                  <c:v>3.5482706901310967</c:v>
                </c:pt>
                <c:pt idx="73">
                  <c:v>3.5761334892086878</c:v>
                </c:pt>
                <c:pt idx="74">
                  <c:v>3.6039962882862788</c:v>
                </c:pt>
                <c:pt idx="75">
                  <c:v>3.6318590873638699</c:v>
                </c:pt>
                <c:pt idx="76">
                  <c:v>3.6597218864414609</c:v>
                </c:pt>
                <c:pt idx="77">
                  <c:v>3.6875846855190519</c:v>
                </c:pt>
                <c:pt idx="78">
                  <c:v>3.715447484596643</c:v>
                </c:pt>
                <c:pt idx="79">
                  <c:v>3.743310283674234</c:v>
                </c:pt>
                <c:pt idx="80">
                  <c:v>3.7711730827518251</c:v>
                </c:pt>
                <c:pt idx="81">
                  <c:v>3.7990358818294161</c:v>
                </c:pt>
                <c:pt idx="82">
                  <c:v>3.8268986809070071</c:v>
                </c:pt>
                <c:pt idx="83">
                  <c:v>3.8547614799845982</c:v>
                </c:pt>
                <c:pt idx="84">
                  <c:v>3.8826242790621892</c:v>
                </c:pt>
                <c:pt idx="85">
                  <c:v>3.9104870781397802</c:v>
                </c:pt>
                <c:pt idx="86">
                  <c:v>3.9383498772173713</c:v>
                </c:pt>
                <c:pt idx="87">
                  <c:v>3.9662126762949623</c:v>
                </c:pt>
                <c:pt idx="88">
                  <c:v>3.9940754753725534</c:v>
                </c:pt>
                <c:pt idx="89">
                  <c:v>4.021938274450144</c:v>
                </c:pt>
                <c:pt idx="90">
                  <c:v>4.0498010735277346</c:v>
                </c:pt>
                <c:pt idx="91">
                  <c:v>4.0776638726053251</c:v>
                </c:pt>
                <c:pt idx="92">
                  <c:v>4.1055266716829157</c:v>
                </c:pt>
                <c:pt idx="93">
                  <c:v>4.1333894707605063</c:v>
                </c:pt>
                <c:pt idx="94">
                  <c:v>4.1612522698380969</c:v>
                </c:pt>
                <c:pt idx="95">
                  <c:v>4.1891150689156875</c:v>
                </c:pt>
                <c:pt idx="96">
                  <c:v>4.2169778679932781</c:v>
                </c:pt>
                <c:pt idx="97">
                  <c:v>4.2448406670708687</c:v>
                </c:pt>
                <c:pt idx="98">
                  <c:v>4.2727034661484593</c:v>
                </c:pt>
                <c:pt idx="99">
                  <c:v>4.3005662652260499</c:v>
                </c:pt>
              </c:numCache>
            </c:numRef>
          </c:xVal>
          <c:yVal>
            <c:numRef>
              <c:f>SimData!$AB$31:$AB$130</c:f>
              <c:numCache>
                <c:formatCode>0.000</c:formatCode>
                <c:ptCount val="100"/>
                <c:pt idx="0">
                  <c:v>5.052247231871345E-4</c:v>
                </c:pt>
                <c:pt idx="1">
                  <c:v>9.0711929204954607E-4</c:v>
                </c:pt>
                <c:pt idx="2">
                  <c:v>1.5241717134005938E-3</c:v>
                </c:pt>
                <c:pt idx="3">
                  <c:v>2.399451916972278E-3</c:v>
                </c:pt>
                <c:pt idx="4">
                  <c:v>3.5450560510237729E-3</c:v>
                </c:pt>
                <c:pt idx="5">
                  <c:v>4.9268363777462357E-3</c:v>
                </c:pt>
                <c:pt idx="6">
                  <c:v>6.4612333476296805E-3</c:v>
                </c:pt>
                <c:pt idx="7">
                  <c:v>8.0299480060947222E-3</c:v>
                </c:pt>
                <c:pt idx="8">
                  <c:v>9.5110358060112483E-3</c:v>
                </c:pt>
                <c:pt idx="9">
                  <c:v>1.0817585844505767E-2</c:v>
                </c:pt>
                <c:pt idx="10">
                  <c:v>1.1932522591052944E-2</c:v>
                </c:pt>
                <c:pt idx="11">
                  <c:v>1.2932086853547282E-2</c:v>
                </c:pt>
                <c:pt idx="12">
                  <c:v>1.3997411125398155E-2</c:v>
                </c:pt>
                <c:pt idx="13">
                  <c:v>1.5416446926641349E-2</c:v>
                </c:pt>
                <c:pt idx="14">
                  <c:v>1.7573904147576175E-2</c:v>
                </c:pt>
                <c:pt idx="15">
                  <c:v>2.0919404798004651E-2</c:v>
                </c:pt>
                <c:pt idx="16">
                  <c:v>2.5903692170070016E-2</c:v>
                </c:pt>
                <c:pt idx="17">
                  <c:v>3.2885867176690918E-2</c:v>
                </c:pt>
                <c:pt idx="18">
                  <c:v>4.203629724647108E-2</c:v>
                </c:pt>
                <c:pt idx="19">
                  <c:v>5.3274927042429254E-2</c:v>
                </c:pt>
                <c:pt idx="20">
                  <c:v>6.6278750608400147E-2</c:v>
                </c:pt>
                <c:pt idx="21">
                  <c:v>8.0564006180354336E-2</c:v>
                </c:pt>
                <c:pt idx="22">
                  <c:v>9.5614056921088708E-2</c:v>
                </c:pt>
                <c:pt idx="23">
                  <c:v>0.11100587032139304</c:v>
                </c:pt>
                <c:pt idx="24">
                  <c:v>0.12649906573190531</c:v>
                </c:pt>
                <c:pt idx="25">
                  <c:v>0.14208217737231793</c:v>
                </c:pt>
                <c:pt idx="26">
                  <c:v>0.15799488606313206</c:v>
                </c:pt>
                <c:pt idx="27">
                  <c:v>0.17474061615419806</c:v>
                </c:pt>
                <c:pt idx="28">
                  <c:v>0.19307438909590244</c:v>
                </c:pt>
                <c:pt idx="29">
                  <c:v>0.21392611687459587</c:v>
                </c:pt>
                <c:pt idx="30">
                  <c:v>0.23823268546432882</c:v>
                </c:pt>
                <c:pt idx="31">
                  <c:v>0.2667080218853074</c:v>
                </c:pt>
                <c:pt idx="32">
                  <c:v>0.29964377580910423</c:v>
                </c:pt>
                <c:pt idx="33">
                  <c:v>0.33685139453637736</c:v>
                </c:pt>
                <c:pt idx="34">
                  <c:v>0.37779973232720476</c:v>
                </c:pt>
                <c:pt idx="35">
                  <c:v>0.42189275976001456</c:v>
                </c:pt>
                <c:pt idx="36">
                  <c:v>0.46873423979506884</c:v>
                </c:pt>
                <c:pt idx="37">
                  <c:v>0.51820801167252895</c:v>
                </c:pt>
                <c:pt idx="38">
                  <c:v>0.57028926312042016</c:v>
                </c:pt>
                <c:pt idx="39">
                  <c:v>0.62465661702665942</c:v>
                </c:pt>
                <c:pt idx="40">
                  <c:v>0.68031347339236981</c:v>
                </c:pt>
                <c:pt idx="41">
                  <c:v>0.73546520140677185</c:v>
                </c:pt>
                <c:pt idx="42">
                  <c:v>0.78780047400081687</c:v>
                </c:pt>
                <c:pt idx="43">
                  <c:v>0.83512878347146668</c:v>
                </c:pt>
                <c:pt idx="44">
                  <c:v>0.87612937675794922</c:v>
                </c:pt>
                <c:pt idx="45">
                  <c:v>0.91087454933848278</c:v>
                </c:pt>
                <c:pt idx="46">
                  <c:v>0.94085719359208009</c:v>
                </c:pt>
                <c:pt idx="47">
                  <c:v>0.96845312079401558</c:v>
                </c:pt>
                <c:pt idx="48">
                  <c:v>0.99599141016177184</c:v>
                </c:pt>
                <c:pt idx="49">
                  <c:v>1.0247806774218255</c:v>
                </c:pt>
                <c:pt idx="50">
                  <c:v>1.0544687051116446</c:v>
                </c:pt>
                <c:pt idx="51">
                  <c:v>1.0829851552215959</c:v>
                </c:pt>
                <c:pt idx="52">
                  <c:v>1.1070866580309267</c:v>
                </c:pt>
                <c:pt idx="53">
                  <c:v>1.1232878424772936</c:v>
                </c:pt>
                <c:pt idx="54">
                  <c:v>1.1288210782161998</c:v>
                </c:pt>
                <c:pt idx="55">
                  <c:v>1.1222816480482178</c:v>
                </c:pt>
                <c:pt idx="56">
                  <c:v>1.1037734121727134</c:v>
                </c:pt>
                <c:pt idx="57">
                  <c:v>1.0745933415970568</c:v>
                </c:pt>
                <c:pt idx="58">
                  <c:v>1.036671453516764</c:v>
                </c:pt>
                <c:pt idx="59">
                  <c:v>0.99203447252457522</c:v>
                </c:pt>
                <c:pt idx="60">
                  <c:v>0.94248002331693026</c:v>
                </c:pt>
                <c:pt idx="61">
                  <c:v>0.88949956406476449</c:v>
                </c:pt>
                <c:pt idx="62">
                  <c:v>0.83436382278613797</c:v>
                </c:pt>
                <c:pt idx="63">
                  <c:v>0.77824104262374649</c:v>
                </c:pt>
                <c:pt idx="64">
                  <c:v>0.72225184898833272</c:v>
                </c:pt>
                <c:pt idx="65">
                  <c:v>0.66743077848762844</c:v>
                </c:pt>
                <c:pt idx="66">
                  <c:v>0.61462076881565741</c:v>
                </c:pt>
                <c:pt idx="67">
                  <c:v>0.56435661833549888</c:v>
                </c:pt>
                <c:pt idx="68">
                  <c:v>0.51679948833385836</c:v>
                </c:pt>
                <c:pt idx="69">
                  <c:v>0.47177026176103398</c:v>
                </c:pt>
                <c:pt idx="70">
                  <c:v>0.42889326284003021</c:v>
                </c:pt>
                <c:pt idx="71">
                  <c:v>0.38780918639884809</c:v>
                </c:pt>
                <c:pt idx="72">
                  <c:v>0.34837106051543543</c:v>
                </c:pt>
                <c:pt idx="73">
                  <c:v>0.31073191602378925</c:v>
                </c:pt>
                <c:pt idx="74">
                  <c:v>0.27528145529105469</c:v>
                </c:pt>
                <c:pt idx="75">
                  <c:v>0.24246864884196739</c:v>
                </c:pt>
                <c:pt idx="76">
                  <c:v>0.21260902449592178</c:v>
                </c:pt>
                <c:pt idx="77">
                  <c:v>0.18577877240438781</c:v>
                </c:pt>
                <c:pt idx="78">
                  <c:v>0.16184057433538918</c:v>
                </c:pt>
                <c:pt idx="79">
                  <c:v>0.1405664579425378</c:v>
                </c:pt>
                <c:pt idx="80">
                  <c:v>0.12177151374336534</c:v>
                </c:pt>
                <c:pt idx="81">
                  <c:v>0.10537709131305439</c:v>
                </c:pt>
                <c:pt idx="82">
                  <c:v>9.1373133436813345E-2</c:v>
                </c:pt>
                <c:pt idx="83">
                  <c:v>7.9710580952869065E-2</c:v>
                </c:pt>
                <c:pt idx="84">
                  <c:v>7.0190855016510095E-2</c:v>
                </c:pt>
                <c:pt idx="85">
                  <c:v>6.2415851906905614E-2</c:v>
                </c:pt>
                <c:pt idx="86">
                  <c:v>5.5827782644165991E-2</c:v>
                </c:pt>
                <c:pt idx="87">
                  <c:v>4.9824886240645599E-2</c:v>
                </c:pt>
                <c:pt idx="88">
                  <c:v>4.3906590472523106E-2</c:v>
                </c:pt>
                <c:pt idx="89">
                  <c:v>3.77913992597761E-2</c:v>
                </c:pt>
                <c:pt idx="90">
                  <c:v>3.1464028695486729E-2</c:v>
                </c:pt>
                <c:pt idx="91">
                  <c:v>2.5138045812309072E-2</c:v>
                </c:pt>
                <c:pt idx="92">
                  <c:v>1.9153590459523077E-2</c:v>
                </c:pt>
                <c:pt idx="93">
                  <c:v>1.3852492153970513E-2</c:v>
                </c:pt>
                <c:pt idx="94">
                  <c:v>9.476085019430338E-3</c:v>
                </c:pt>
                <c:pt idx="95">
                  <c:v>6.1149733249734198E-3</c:v>
                </c:pt>
                <c:pt idx="96">
                  <c:v>3.7148505354870189E-3</c:v>
                </c:pt>
                <c:pt idx="97">
                  <c:v>2.1212233105231781E-3</c:v>
                </c:pt>
                <c:pt idx="98">
                  <c:v>1.13708750252467E-3</c:v>
                </c:pt>
                <c:pt idx="99">
                  <c:v>5.7165923734906073E-4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7832-4D60-91EB-C8D5C7B239A4}"/>
            </c:ext>
          </c:extLst>
        </c:ser>
        <c:ser>
          <c:idx val="29"/>
          <c:order val="29"/>
          <c:tx>
            <c:strRef>
              <c:f>SimData!$AA$22</c:f>
              <c:strCache>
                <c:ptCount val="1"/>
                <c:pt idx="0">
                  <c:v>T+8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SimData!$AA$29</c:f>
              <c:numCache>
                <c:formatCode>0.000</c:formatCode>
                <c:ptCount val="1"/>
                <c:pt idx="0">
                  <c:v>3.0037006365044272</c:v>
                </c:pt>
              </c:numCache>
            </c:numRef>
          </c:xVal>
          <c:yVal>
            <c:numRef>
              <c:f>SimData!$AB$29</c:f>
              <c:numCache>
                <c:formatCode>0.000</c:formatCode>
                <c:ptCount val="1"/>
                <c:pt idx="0">
                  <c:v>1.115635405507442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7832-4D60-91EB-C8D5C7B239A4}"/>
            </c:ext>
          </c:extLst>
        </c:ser>
        <c:ser>
          <c:idx val="30"/>
          <c:order val="30"/>
          <c:tx>
            <c:strRef>
              <c:f>SimData!$AA$22</c:f>
              <c:strCache>
                <c:ptCount val="1"/>
                <c:pt idx="0">
                  <c:v>T+8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SimData!$AA$30</c:f>
              <c:numCache>
                <c:formatCode>0.000</c:formatCode>
                <c:ptCount val="1"/>
                <c:pt idx="0">
                  <c:v>3.7139598908375735</c:v>
                </c:pt>
              </c:numCache>
            </c:numRef>
          </c:xVal>
          <c:yVal>
            <c:numRef>
              <c:f>SimData!$AB$30</c:f>
              <c:numCache>
                <c:formatCode>0.000</c:formatCode>
                <c:ptCount val="1"/>
                <c:pt idx="0">
                  <c:v>0.16304927659212887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7832-4D60-91EB-C8D5C7B239A4}"/>
            </c:ext>
          </c:extLst>
        </c:ser>
        <c:ser>
          <c:idx val="31"/>
          <c:order val="31"/>
          <c:tx>
            <c:strRef>
              <c:f>SimData!$AA$22</c:f>
              <c:strCache>
                <c:ptCount val="1"/>
                <c:pt idx="0">
                  <c:v>T+8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0"/>
            <c:val val="100"/>
            <c:spPr>
              <a:ln w="381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SimData!$AA$28</c:f>
              <c:numCache>
                <c:formatCode>0.000</c:formatCode>
                <c:ptCount val="1"/>
                <c:pt idx="0">
                  <c:v>2.2989655612510433</c:v>
                </c:pt>
              </c:numCache>
            </c:numRef>
          </c:xVal>
          <c:yVal>
            <c:numRef>
              <c:f>SimData!$AB$28</c:f>
              <c:numCache>
                <c:formatCode>0.000</c:formatCode>
                <c:ptCount val="1"/>
                <c:pt idx="0">
                  <c:v>0.17758438477539673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7832-4D60-91EB-C8D5C7B2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731903"/>
        <c:axId val="1206738143"/>
      </c:scatterChart>
      <c:valAx>
        <c:axId val="1206731903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06738143"/>
        <c:crosses val="autoZero"/>
        <c:crossBetween val="midCat"/>
      </c:valAx>
      <c:valAx>
        <c:axId val="1206738143"/>
        <c:scaling>
          <c:orientation val="minMax"/>
          <c:min val="0"/>
        </c:scaling>
        <c:delete val="1"/>
        <c:axPos val="l"/>
        <c:numFmt formatCode="0.000" sourceLinked="1"/>
        <c:majorTickMark val="out"/>
        <c:minorTickMark val="none"/>
        <c:tickLblPos val="nextTo"/>
        <c:crossAx val="1206731903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overlay val="0"/>
      <c:spPr>
        <a:ln w="25400">
          <a:noFill/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Gasoline ($\gallon)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data!$B$3:$B$170</c:f>
              <c:numCache>
                <c:formatCode>General</c:formatCode>
                <c:ptCount val="168"/>
                <c:pt idx="0">
                  <c:v>3.2160000000000002</c:v>
                </c:pt>
                <c:pt idx="1">
                  <c:v>3.238</c:v>
                </c:pt>
                <c:pt idx="2">
                  <c:v>3.2549999999999999</c:v>
                </c:pt>
                <c:pt idx="3">
                  <c:v>3.2709999999999999</c:v>
                </c:pt>
                <c:pt idx="4">
                  <c:v>3.3210000000000002</c:v>
                </c:pt>
                <c:pt idx="5">
                  <c:v>3.4009999999999998</c:v>
                </c:pt>
                <c:pt idx="6">
                  <c:v>3.4409999999999998</c:v>
                </c:pt>
                <c:pt idx="7">
                  <c:v>3.48</c:v>
                </c:pt>
                <c:pt idx="8">
                  <c:v>3.5539999999999998</c:v>
                </c:pt>
                <c:pt idx="9">
                  <c:v>4.0309999999999997</c:v>
                </c:pt>
                <c:pt idx="10">
                  <c:v>4.2519999999999998</c:v>
                </c:pt>
                <c:pt idx="11">
                  <c:v>4.165</c:v>
                </c:pt>
                <c:pt idx="12">
                  <c:v>4.1520000000000001</c:v>
                </c:pt>
                <c:pt idx="13">
                  <c:v>4.0960000000000001</c:v>
                </c:pt>
                <c:pt idx="14">
                  <c:v>4.0190000000000001</c:v>
                </c:pt>
                <c:pt idx="15">
                  <c:v>3.992</c:v>
                </c:pt>
                <c:pt idx="16">
                  <c:v>4.0350000000000001</c:v>
                </c:pt>
                <c:pt idx="17">
                  <c:v>4.1050000000000004</c:v>
                </c:pt>
                <c:pt idx="18">
                  <c:v>4.2329999999999997</c:v>
                </c:pt>
                <c:pt idx="19">
                  <c:v>4.3920000000000003</c:v>
                </c:pt>
                <c:pt idx="20">
                  <c:v>4.4809999999999999</c:v>
                </c:pt>
                <c:pt idx="21">
                  <c:v>4.5129999999999999</c:v>
                </c:pt>
                <c:pt idx="22">
                  <c:v>4.7729999999999997</c:v>
                </c:pt>
                <c:pt idx="23">
                  <c:v>4.9160000000000004</c:v>
                </c:pt>
                <c:pt idx="24">
                  <c:v>4.8739999999999997</c:v>
                </c:pt>
                <c:pt idx="25">
                  <c:v>4.7880000000000003</c:v>
                </c:pt>
                <c:pt idx="26">
                  <c:v>4.6989999999999998</c:v>
                </c:pt>
                <c:pt idx="27">
                  <c:v>4.5819999999999999</c:v>
                </c:pt>
                <c:pt idx="28">
                  <c:v>4.4320000000000004</c:v>
                </c:pt>
                <c:pt idx="29">
                  <c:v>4.266</c:v>
                </c:pt>
                <c:pt idx="30">
                  <c:v>4.1189999999999998</c:v>
                </c:pt>
                <c:pt idx="31">
                  <c:v>3.964</c:v>
                </c:pt>
                <c:pt idx="32">
                  <c:v>3.863</c:v>
                </c:pt>
                <c:pt idx="33">
                  <c:v>3.8079999999999998</c:v>
                </c:pt>
                <c:pt idx="34">
                  <c:v>3.774</c:v>
                </c:pt>
                <c:pt idx="35">
                  <c:v>3.7</c:v>
                </c:pt>
                <c:pt idx="36">
                  <c:v>3.6349999999999998</c:v>
                </c:pt>
                <c:pt idx="37">
                  <c:v>3.597</c:v>
                </c:pt>
                <c:pt idx="38">
                  <c:v>3.653</c:v>
                </c:pt>
                <c:pt idx="39">
                  <c:v>3.6760000000000002</c:v>
                </c:pt>
                <c:pt idx="40">
                  <c:v>3.8050000000000002</c:v>
                </c:pt>
                <c:pt idx="41">
                  <c:v>3.774</c:v>
                </c:pt>
                <c:pt idx="42">
                  <c:v>3.6930000000000001</c:v>
                </c:pt>
                <c:pt idx="43">
                  <c:v>3.6520000000000001</c:v>
                </c:pt>
                <c:pt idx="44">
                  <c:v>3.7080000000000002</c:v>
                </c:pt>
                <c:pt idx="45">
                  <c:v>3.6880000000000002</c:v>
                </c:pt>
                <c:pt idx="46">
                  <c:v>3.5819999999999999</c:v>
                </c:pt>
                <c:pt idx="47">
                  <c:v>3.4729999999999999</c:v>
                </c:pt>
                <c:pt idx="48">
                  <c:v>3.3450000000000002</c:v>
                </c:pt>
                <c:pt idx="49">
                  <c:v>3.194</c:v>
                </c:pt>
                <c:pt idx="50">
                  <c:v>3.08</c:v>
                </c:pt>
                <c:pt idx="51">
                  <c:v>3.0550000000000002</c:v>
                </c:pt>
                <c:pt idx="52">
                  <c:v>3.2029999999999998</c:v>
                </c:pt>
                <c:pt idx="53">
                  <c:v>3.246</c:v>
                </c:pt>
                <c:pt idx="54">
                  <c:v>3.306</c:v>
                </c:pt>
                <c:pt idx="55">
                  <c:v>3.42</c:v>
                </c:pt>
                <c:pt idx="56">
                  <c:v>3.4990000000000001</c:v>
                </c:pt>
                <c:pt idx="57">
                  <c:v>3.4460000000000002</c:v>
                </c:pt>
                <c:pt idx="58">
                  <c:v>3.3969999999999998</c:v>
                </c:pt>
                <c:pt idx="59">
                  <c:v>3.3809999999999998</c:v>
                </c:pt>
                <c:pt idx="60">
                  <c:v>3.3380000000000001</c:v>
                </c:pt>
                <c:pt idx="61">
                  <c:v>3.3740000000000001</c:v>
                </c:pt>
                <c:pt idx="62">
                  <c:v>3.4340000000000002</c:v>
                </c:pt>
                <c:pt idx="63">
                  <c:v>3.4049999999999998</c:v>
                </c:pt>
                <c:pt idx="64">
                  <c:v>3.3889999999999998</c:v>
                </c:pt>
                <c:pt idx="65">
                  <c:v>3.4649999999999999</c:v>
                </c:pt>
                <c:pt idx="66">
                  <c:v>3.5720000000000001</c:v>
                </c:pt>
                <c:pt idx="67">
                  <c:v>3.6320000000000001</c:v>
                </c:pt>
                <c:pt idx="68">
                  <c:v>3.6230000000000002</c:v>
                </c:pt>
                <c:pt idx="69">
                  <c:v>3.5619999999999998</c:v>
                </c:pt>
                <c:pt idx="70">
                  <c:v>3.4910000000000001</c:v>
                </c:pt>
                <c:pt idx="71">
                  <c:v>3.4990000000000001</c:v>
                </c:pt>
                <c:pt idx="72">
                  <c:v>3.5</c:v>
                </c:pt>
                <c:pt idx="73">
                  <c:v>3.5259999999999998</c:v>
                </c:pt>
                <c:pt idx="74">
                  <c:v>3.5</c:v>
                </c:pt>
                <c:pt idx="75">
                  <c:v>3.5590000000000002</c:v>
                </c:pt>
                <c:pt idx="76">
                  <c:v>3.5350000000000001</c:v>
                </c:pt>
                <c:pt idx="77">
                  <c:v>3.5329999999999999</c:v>
                </c:pt>
                <c:pt idx="78">
                  <c:v>3.4860000000000002</c:v>
                </c:pt>
                <c:pt idx="79">
                  <c:v>3.51</c:v>
                </c:pt>
                <c:pt idx="80">
                  <c:v>3.5270000000000001</c:v>
                </c:pt>
                <c:pt idx="81">
                  <c:v>3.5680000000000001</c:v>
                </c:pt>
                <c:pt idx="82">
                  <c:v>3.7360000000000002</c:v>
                </c:pt>
                <c:pt idx="83">
                  <c:v>3.8159999999999998</c:v>
                </c:pt>
                <c:pt idx="84">
                  <c:v>3.831</c:v>
                </c:pt>
                <c:pt idx="85">
                  <c:v>3.8330000000000002</c:v>
                </c:pt>
                <c:pt idx="86">
                  <c:v>3.7719999999999998</c:v>
                </c:pt>
                <c:pt idx="87">
                  <c:v>3.7679999999999998</c:v>
                </c:pt>
                <c:pt idx="88">
                  <c:v>3.78</c:v>
                </c:pt>
                <c:pt idx="89">
                  <c:v>3.8109999999999999</c:v>
                </c:pt>
                <c:pt idx="90">
                  <c:v>3.7519999999999998</c:v>
                </c:pt>
                <c:pt idx="91">
                  <c:v>3.6880000000000002</c:v>
                </c:pt>
                <c:pt idx="92">
                  <c:v>3.597</c:v>
                </c:pt>
                <c:pt idx="93">
                  <c:v>3.496</c:v>
                </c:pt>
                <c:pt idx="94">
                  <c:v>3.4609999999999999</c:v>
                </c:pt>
                <c:pt idx="95">
                  <c:v>3.411</c:v>
                </c:pt>
                <c:pt idx="96">
                  <c:v>3.3340000000000001</c:v>
                </c:pt>
                <c:pt idx="97">
                  <c:v>3.3</c:v>
                </c:pt>
                <c:pt idx="98">
                  <c:v>3.2330000000000001</c:v>
                </c:pt>
                <c:pt idx="99">
                  <c:v>3.1779999999999999</c:v>
                </c:pt>
                <c:pt idx="100">
                  <c:v>3.194</c:v>
                </c:pt>
                <c:pt idx="101">
                  <c:v>3.1040000000000001</c:v>
                </c:pt>
                <c:pt idx="102">
                  <c:v>3.0230000000000001</c:v>
                </c:pt>
                <c:pt idx="103">
                  <c:v>3.0939999999999999</c:v>
                </c:pt>
                <c:pt idx="104">
                  <c:v>3.0550000000000002</c:v>
                </c:pt>
                <c:pt idx="105">
                  <c:v>3.0350000000000001</c:v>
                </c:pt>
                <c:pt idx="106">
                  <c:v>3.032</c:v>
                </c:pt>
                <c:pt idx="107">
                  <c:v>3.0369999999999999</c:v>
                </c:pt>
                <c:pt idx="108">
                  <c:v>3.0659999999999998</c:v>
                </c:pt>
                <c:pt idx="109">
                  <c:v>3.1070000000000002</c:v>
                </c:pt>
                <c:pt idx="110">
                  <c:v>3.1680000000000001</c:v>
                </c:pt>
                <c:pt idx="111">
                  <c:v>3.2440000000000002</c:v>
                </c:pt>
                <c:pt idx="112">
                  <c:v>3.2309999999999999</c:v>
                </c:pt>
                <c:pt idx="113">
                  <c:v>3.327</c:v>
                </c:pt>
                <c:pt idx="114">
                  <c:v>3.3340000000000001</c:v>
                </c:pt>
                <c:pt idx="115">
                  <c:v>3.3679999999999999</c:v>
                </c:pt>
                <c:pt idx="116">
                  <c:v>3.4940000000000002</c:v>
                </c:pt>
                <c:pt idx="117">
                  <c:v>3.4870000000000001</c:v>
                </c:pt>
                <c:pt idx="118">
                  <c:v>3.5339999999999998</c:v>
                </c:pt>
                <c:pt idx="119">
                  <c:v>3.5670000000000002</c:v>
                </c:pt>
                <c:pt idx="120">
                  <c:v>3.5939999999999999</c:v>
                </c:pt>
                <c:pt idx="121">
                  <c:v>3.5870000000000002</c:v>
                </c:pt>
                <c:pt idx="122">
                  <c:v>3.577</c:v>
                </c:pt>
                <c:pt idx="123">
                  <c:v>3.5510000000000002</c:v>
                </c:pt>
                <c:pt idx="124">
                  <c:v>3.54</c:v>
                </c:pt>
                <c:pt idx="125">
                  <c:v>3.5219999999999998</c:v>
                </c:pt>
                <c:pt idx="126">
                  <c:v>3.4660000000000002</c:v>
                </c:pt>
                <c:pt idx="127">
                  <c:v>3.387</c:v>
                </c:pt>
                <c:pt idx="128">
                  <c:v>3.399</c:v>
                </c:pt>
                <c:pt idx="129">
                  <c:v>3.41</c:v>
                </c:pt>
                <c:pt idx="130">
                  <c:v>3.4580000000000002</c:v>
                </c:pt>
                <c:pt idx="131">
                  <c:v>3.472</c:v>
                </c:pt>
                <c:pt idx="132">
                  <c:v>3.476</c:v>
                </c:pt>
                <c:pt idx="133">
                  <c:v>3.4510000000000001</c:v>
                </c:pt>
                <c:pt idx="134">
                  <c:v>3.4670000000000001</c:v>
                </c:pt>
                <c:pt idx="135">
                  <c:v>3.444</c:v>
                </c:pt>
                <c:pt idx="136">
                  <c:v>3.4140000000000001</c:v>
                </c:pt>
                <c:pt idx="137">
                  <c:v>3.375</c:v>
                </c:pt>
                <c:pt idx="138">
                  <c:v>3.3010000000000002</c:v>
                </c:pt>
                <c:pt idx="139">
                  <c:v>3.2810000000000001</c:v>
                </c:pt>
                <c:pt idx="140">
                  <c:v>3.2109999999999999</c:v>
                </c:pt>
                <c:pt idx="141">
                  <c:v>3.15</c:v>
                </c:pt>
                <c:pt idx="142">
                  <c:v>3.1659999999999999</c:v>
                </c:pt>
                <c:pt idx="143">
                  <c:v>3.1789999999999998</c:v>
                </c:pt>
                <c:pt idx="144">
                  <c:v>3.117</c:v>
                </c:pt>
                <c:pt idx="145">
                  <c:v>3.1579999999999999</c:v>
                </c:pt>
                <c:pt idx="146">
                  <c:v>3.1349999999999998</c:v>
                </c:pt>
                <c:pt idx="147">
                  <c:v>3.097</c:v>
                </c:pt>
                <c:pt idx="148">
                  <c:v>3.0649999999999999</c:v>
                </c:pt>
                <c:pt idx="149">
                  <c:v>3.0539999999999998</c:v>
                </c:pt>
                <c:pt idx="150">
                  <c:v>3.0419999999999998</c:v>
                </c:pt>
                <c:pt idx="151">
                  <c:v>3.0369999999999999</c:v>
                </c:pt>
                <c:pt idx="152">
                  <c:v>3.0270000000000001</c:v>
                </c:pt>
                <c:pt idx="153">
                  <c:v>3.004</c:v>
                </c:pt>
                <c:pt idx="154">
                  <c:v>3.0230000000000001</c:v>
                </c:pt>
                <c:pt idx="155">
                  <c:v>3.0249999999999999</c:v>
                </c:pt>
                <c:pt idx="156">
                  <c:v>3.0049999999999999</c:v>
                </c:pt>
                <c:pt idx="157">
                  <c:v>3.0470000000000002</c:v>
                </c:pt>
                <c:pt idx="158">
                  <c:v>3.04</c:v>
                </c:pt>
                <c:pt idx="159">
                  <c:v>3.0990000000000002</c:v>
                </c:pt>
                <c:pt idx="160">
                  <c:v>3.0960000000000001</c:v>
                </c:pt>
                <c:pt idx="161">
                  <c:v>3.0619999999999998</c:v>
                </c:pt>
                <c:pt idx="162">
                  <c:v>3.113</c:v>
                </c:pt>
                <c:pt idx="163">
                  <c:v>3.113</c:v>
                </c:pt>
                <c:pt idx="164">
                  <c:v>3.09</c:v>
                </c:pt>
                <c:pt idx="165">
                  <c:v>3.0430000000000001</c:v>
                </c:pt>
                <c:pt idx="166">
                  <c:v>3.0390000000000001</c:v>
                </c:pt>
                <c:pt idx="167">
                  <c:v>3.0350000000000001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5-442F-BCF1-066A7DF43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808639"/>
        <c:axId val="920811039"/>
      </c:lineChart>
      <c:catAx>
        <c:axId val="9208086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11039"/>
        <c:crosses val="autoZero"/>
        <c:auto val="1"/>
        <c:lblAlgn val="ctr"/>
        <c:lblOffset val="100"/>
        <c:noMultiLvlLbl val="0"/>
      </c:catAx>
      <c:valAx>
        <c:axId val="9208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0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data!$C$4:$C$170</c:f>
              <c:numCache>
                <c:formatCode>General</c:formatCode>
                <c:ptCount val="167"/>
                <c:pt idx="0">
                  <c:v>2.1999999999999797E-2</c:v>
                </c:pt>
                <c:pt idx="1">
                  <c:v>1.6999999999999904E-2</c:v>
                </c:pt>
                <c:pt idx="2">
                  <c:v>1.6000000000000014E-2</c:v>
                </c:pt>
                <c:pt idx="3">
                  <c:v>5.0000000000000266E-2</c:v>
                </c:pt>
                <c:pt idx="4">
                  <c:v>7.9999999999999627E-2</c:v>
                </c:pt>
                <c:pt idx="5">
                  <c:v>4.0000000000000036E-2</c:v>
                </c:pt>
                <c:pt idx="6">
                  <c:v>3.9000000000000146E-2</c:v>
                </c:pt>
                <c:pt idx="7">
                  <c:v>7.3999999999999844E-2</c:v>
                </c:pt>
                <c:pt idx="8">
                  <c:v>0.47699999999999987</c:v>
                </c:pt>
                <c:pt idx="9">
                  <c:v>0.22100000000000009</c:v>
                </c:pt>
                <c:pt idx="10">
                  <c:v>-8.6999999999999744E-2</c:v>
                </c:pt>
                <c:pt idx="11">
                  <c:v>-1.2999999999999901E-2</c:v>
                </c:pt>
                <c:pt idx="12">
                  <c:v>-5.600000000000005E-2</c:v>
                </c:pt>
                <c:pt idx="13">
                  <c:v>-7.6999999999999957E-2</c:v>
                </c:pt>
                <c:pt idx="14">
                  <c:v>-2.7000000000000135E-2</c:v>
                </c:pt>
                <c:pt idx="15">
                  <c:v>4.3000000000000149E-2</c:v>
                </c:pt>
                <c:pt idx="16">
                  <c:v>7.0000000000000284E-2</c:v>
                </c:pt>
                <c:pt idx="17">
                  <c:v>0.12799999999999923</c:v>
                </c:pt>
                <c:pt idx="18">
                  <c:v>0.1590000000000007</c:v>
                </c:pt>
                <c:pt idx="19">
                  <c:v>8.8999999999999524E-2</c:v>
                </c:pt>
                <c:pt idx="20">
                  <c:v>3.2000000000000028E-2</c:v>
                </c:pt>
                <c:pt idx="21">
                  <c:v>0.25999999999999979</c:v>
                </c:pt>
                <c:pt idx="22">
                  <c:v>0.14300000000000068</c:v>
                </c:pt>
                <c:pt idx="23">
                  <c:v>-4.2000000000000703E-2</c:v>
                </c:pt>
                <c:pt idx="24">
                  <c:v>-8.599999999999941E-2</c:v>
                </c:pt>
                <c:pt idx="25">
                  <c:v>-8.9000000000000412E-2</c:v>
                </c:pt>
                <c:pt idx="26">
                  <c:v>-0.11699999999999999</c:v>
                </c:pt>
                <c:pt idx="27">
                  <c:v>-0.14999999999999947</c:v>
                </c:pt>
                <c:pt idx="28">
                  <c:v>-0.16600000000000037</c:v>
                </c:pt>
                <c:pt idx="29">
                  <c:v>-0.14700000000000024</c:v>
                </c:pt>
                <c:pt idx="30">
                  <c:v>-0.1549999999999998</c:v>
                </c:pt>
                <c:pt idx="31">
                  <c:v>-0.10099999999999998</c:v>
                </c:pt>
                <c:pt idx="32">
                  <c:v>-5.500000000000016E-2</c:v>
                </c:pt>
                <c:pt idx="33">
                  <c:v>-3.3999999999999808E-2</c:v>
                </c:pt>
                <c:pt idx="34">
                  <c:v>-7.3999999999999844E-2</c:v>
                </c:pt>
                <c:pt idx="35">
                  <c:v>-6.5000000000000391E-2</c:v>
                </c:pt>
                <c:pt idx="36">
                  <c:v>-3.7999999999999812E-2</c:v>
                </c:pt>
                <c:pt idx="37">
                  <c:v>5.600000000000005E-2</c:v>
                </c:pt>
                <c:pt idx="38">
                  <c:v>2.3000000000000131E-2</c:v>
                </c:pt>
                <c:pt idx="39">
                  <c:v>0.129</c:v>
                </c:pt>
                <c:pt idx="40">
                  <c:v>-3.1000000000000139E-2</c:v>
                </c:pt>
                <c:pt idx="41">
                  <c:v>-8.0999999999999961E-2</c:v>
                </c:pt>
                <c:pt idx="42">
                  <c:v>-4.0999999999999925E-2</c:v>
                </c:pt>
                <c:pt idx="43">
                  <c:v>5.600000000000005E-2</c:v>
                </c:pt>
                <c:pt idx="44">
                  <c:v>-2.0000000000000018E-2</c:v>
                </c:pt>
                <c:pt idx="45">
                  <c:v>-0.10600000000000032</c:v>
                </c:pt>
                <c:pt idx="46">
                  <c:v>-0.10899999999999999</c:v>
                </c:pt>
                <c:pt idx="47">
                  <c:v>-0.12799999999999967</c:v>
                </c:pt>
                <c:pt idx="48">
                  <c:v>-0.15100000000000025</c:v>
                </c:pt>
                <c:pt idx="49">
                  <c:v>-0.11399999999999988</c:v>
                </c:pt>
                <c:pt idx="50">
                  <c:v>-2.4999999999999911E-2</c:v>
                </c:pt>
                <c:pt idx="51">
                  <c:v>0.14799999999999969</c:v>
                </c:pt>
                <c:pt idx="52">
                  <c:v>4.3000000000000149E-2</c:v>
                </c:pt>
                <c:pt idx="53">
                  <c:v>6.0000000000000053E-2</c:v>
                </c:pt>
                <c:pt idx="54">
                  <c:v>0.11399999999999988</c:v>
                </c:pt>
                <c:pt idx="55">
                  <c:v>7.9000000000000181E-2</c:v>
                </c:pt>
                <c:pt idx="56">
                  <c:v>-5.2999999999999936E-2</c:v>
                </c:pt>
                <c:pt idx="57">
                  <c:v>-4.9000000000000377E-2</c:v>
                </c:pt>
                <c:pt idx="58">
                  <c:v>-1.6000000000000014E-2</c:v>
                </c:pt>
                <c:pt idx="59">
                  <c:v>-4.2999999999999705E-2</c:v>
                </c:pt>
                <c:pt idx="60">
                  <c:v>3.6000000000000032E-2</c:v>
                </c:pt>
                <c:pt idx="61">
                  <c:v>6.0000000000000053E-2</c:v>
                </c:pt>
                <c:pt idx="62">
                  <c:v>-2.9000000000000359E-2</c:v>
                </c:pt>
                <c:pt idx="63">
                  <c:v>-1.6000000000000014E-2</c:v>
                </c:pt>
                <c:pt idx="64">
                  <c:v>7.6000000000000068E-2</c:v>
                </c:pt>
                <c:pt idx="65">
                  <c:v>0.10700000000000021</c:v>
                </c:pt>
                <c:pt idx="66">
                  <c:v>6.0000000000000053E-2</c:v>
                </c:pt>
                <c:pt idx="67">
                  <c:v>-8.999999999999897E-3</c:v>
                </c:pt>
                <c:pt idx="68">
                  <c:v>-6.1000000000000387E-2</c:v>
                </c:pt>
                <c:pt idx="69">
                  <c:v>-7.099999999999973E-2</c:v>
                </c:pt>
                <c:pt idx="70">
                  <c:v>8.0000000000000071E-3</c:v>
                </c:pt>
                <c:pt idx="71">
                  <c:v>9.9999999999988987E-4</c:v>
                </c:pt>
                <c:pt idx="72">
                  <c:v>2.5999999999999801E-2</c:v>
                </c:pt>
                <c:pt idx="73">
                  <c:v>-2.5999999999999801E-2</c:v>
                </c:pt>
                <c:pt idx="74">
                  <c:v>5.9000000000000163E-2</c:v>
                </c:pt>
                <c:pt idx="75">
                  <c:v>-2.4000000000000021E-2</c:v>
                </c:pt>
                <c:pt idx="76">
                  <c:v>-2.0000000000002238E-3</c:v>
                </c:pt>
                <c:pt idx="77">
                  <c:v>-4.6999999999999709E-2</c:v>
                </c:pt>
                <c:pt idx="78">
                  <c:v>2.3999999999999577E-2</c:v>
                </c:pt>
                <c:pt idx="79">
                  <c:v>1.7000000000000348E-2</c:v>
                </c:pt>
                <c:pt idx="80">
                  <c:v>4.0999999999999925E-2</c:v>
                </c:pt>
                <c:pt idx="81">
                  <c:v>0.16800000000000015</c:v>
                </c:pt>
                <c:pt idx="82">
                  <c:v>7.9999999999999627E-2</c:v>
                </c:pt>
                <c:pt idx="83">
                  <c:v>1.5000000000000124E-2</c:v>
                </c:pt>
                <c:pt idx="84">
                  <c:v>2.0000000000002238E-3</c:v>
                </c:pt>
                <c:pt idx="85">
                  <c:v>-6.1000000000000387E-2</c:v>
                </c:pt>
                <c:pt idx="86">
                  <c:v>-4.0000000000000036E-3</c:v>
                </c:pt>
                <c:pt idx="87">
                  <c:v>1.2000000000000011E-2</c:v>
                </c:pt>
                <c:pt idx="88">
                  <c:v>3.1000000000000139E-2</c:v>
                </c:pt>
                <c:pt idx="89">
                  <c:v>-5.9000000000000163E-2</c:v>
                </c:pt>
                <c:pt idx="90">
                  <c:v>-6.3999999999999613E-2</c:v>
                </c:pt>
                <c:pt idx="91">
                  <c:v>-9.1000000000000192E-2</c:v>
                </c:pt>
                <c:pt idx="92">
                  <c:v>-0.10099999999999998</c:v>
                </c:pt>
                <c:pt idx="93">
                  <c:v>-3.5000000000000142E-2</c:v>
                </c:pt>
                <c:pt idx="94">
                  <c:v>-4.9999999999999822E-2</c:v>
                </c:pt>
                <c:pt idx="95">
                  <c:v>-7.6999999999999957E-2</c:v>
                </c:pt>
                <c:pt idx="96">
                  <c:v>-3.4000000000000252E-2</c:v>
                </c:pt>
                <c:pt idx="97">
                  <c:v>-6.6999999999999726E-2</c:v>
                </c:pt>
                <c:pt idx="98">
                  <c:v>-5.500000000000016E-2</c:v>
                </c:pt>
                <c:pt idx="99">
                  <c:v>1.6000000000000014E-2</c:v>
                </c:pt>
                <c:pt idx="100">
                  <c:v>-8.9999999999999858E-2</c:v>
                </c:pt>
                <c:pt idx="101">
                  <c:v>-8.0999999999999961E-2</c:v>
                </c:pt>
                <c:pt idx="102">
                  <c:v>7.099999999999973E-2</c:v>
                </c:pt>
                <c:pt idx="103">
                  <c:v>-3.8999999999999702E-2</c:v>
                </c:pt>
                <c:pt idx="104">
                  <c:v>-2.0000000000000018E-2</c:v>
                </c:pt>
                <c:pt idx="105">
                  <c:v>-3.0000000000001137E-3</c:v>
                </c:pt>
                <c:pt idx="106">
                  <c:v>4.9999999999998934E-3</c:v>
                </c:pt>
                <c:pt idx="107">
                  <c:v>2.8999999999999915E-2</c:v>
                </c:pt>
                <c:pt idx="108">
                  <c:v>4.1000000000000369E-2</c:v>
                </c:pt>
                <c:pt idx="109">
                  <c:v>6.0999999999999943E-2</c:v>
                </c:pt>
                <c:pt idx="110">
                  <c:v>7.6000000000000068E-2</c:v>
                </c:pt>
                <c:pt idx="111">
                  <c:v>-1.3000000000000345E-2</c:v>
                </c:pt>
                <c:pt idx="112">
                  <c:v>9.6000000000000085E-2</c:v>
                </c:pt>
                <c:pt idx="113">
                  <c:v>7.0000000000001172E-3</c:v>
                </c:pt>
                <c:pt idx="114">
                  <c:v>3.3999999999999808E-2</c:v>
                </c:pt>
                <c:pt idx="115">
                  <c:v>0.12600000000000033</c:v>
                </c:pt>
                <c:pt idx="116">
                  <c:v>-7.0000000000001172E-3</c:v>
                </c:pt>
                <c:pt idx="117">
                  <c:v>4.6999999999999709E-2</c:v>
                </c:pt>
                <c:pt idx="118">
                  <c:v>3.3000000000000362E-2</c:v>
                </c:pt>
                <c:pt idx="119">
                  <c:v>2.6999999999999691E-2</c:v>
                </c:pt>
                <c:pt idx="120">
                  <c:v>-6.9999999999996732E-3</c:v>
                </c:pt>
                <c:pt idx="121">
                  <c:v>-1.0000000000000231E-2</c:v>
                </c:pt>
                <c:pt idx="122">
                  <c:v>-2.5999999999999801E-2</c:v>
                </c:pt>
                <c:pt idx="123">
                  <c:v>-1.1000000000000121E-2</c:v>
                </c:pt>
                <c:pt idx="124">
                  <c:v>-1.8000000000000238E-2</c:v>
                </c:pt>
                <c:pt idx="125">
                  <c:v>-5.5999999999999606E-2</c:v>
                </c:pt>
                <c:pt idx="126">
                  <c:v>-7.9000000000000181E-2</c:v>
                </c:pt>
                <c:pt idx="127">
                  <c:v>1.2000000000000011E-2</c:v>
                </c:pt>
                <c:pt idx="128">
                  <c:v>1.1000000000000121E-2</c:v>
                </c:pt>
                <c:pt idx="129">
                  <c:v>4.8000000000000043E-2</c:v>
                </c:pt>
                <c:pt idx="130">
                  <c:v>1.399999999999979E-2</c:v>
                </c:pt>
                <c:pt idx="131">
                  <c:v>4.0000000000000036E-3</c:v>
                </c:pt>
                <c:pt idx="132">
                  <c:v>-2.4999999999999911E-2</c:v>
                </c:pt>
                <c:pt idx="133">
                  <c:v>1.6000000000000014E-2</c:v>
                </c:pt>
                <c:pt idx="134">
                  <c:v>-2.3000000000000131E-2</c:v>
                </c:pt>
                <c:pt idx="135">
                  <c:v>-2.9999999999999805E-2</c:v>
                </c:pt>
                <c:pt idx="136">
                  <c:v>-3.9000000000000146E-2</c:v>
                </c:pt>
                <c:pt idx="137">
                  <c:v>-7.3999999999999844E-2</c:v>
                </c:pt>
                <c:pt idx="138">
                  <c:v>-2.0000000000000018E-2</c:v>
                </c:pt>
                <c:pt idx="139">
                  <c:v>-7.0000000000000284E-2</c:v>
                </c:pt>
                <c:pt idx="140">
                  <c:v>-6.0999999999999943E-2</c:v>
                </c:pt>
                <c:pt idx="141">
                  <c:v>1.6000000000000014E-2</c:v>
                </c:pt>
                <c:pt idx="142">
                  <c:v>1.2999999999999901E-2</c:v>
                </c:pt>
                <c:pt idx="143">
                  <c:v>-6.1999999999999833E-2</c:v>
                </c:pt>
                <c:pt idx="144">
                  <c:v>4.0999999999999925E-2</c:v>
                </c:pt>
                <c:pt idx="145">
                  <c:v>-2.3000000000000131E-2</c:v>
                </c:pt>
                <c:pt idx="146">
                  <c:v>-3.7999999999999812E-2</c:v>
                </c:pt>
                <c:pt idx="147">
                  <c:v>-3.2000000000000028E-2</c:v>
                </c:pt>
                <c:pt idx="148">
                  <c:v>-1.1000000000000121E-2</c:v>
                </c:pt>
                <c:pt idx="149">
                  <c:v>-1.2000000000000011E-2</c:v>
                </c:pt>
                <c:pt idx="150">
                  <c:v>-4.9999999999998934E-3</c:v>
                </c:pt>
                <c:pt idx="151">
                  <c:v>-9.9999999999997868E-3</c:v>
                </c:pt>
                <c:pt idx="152">
                  <c:v>-2.3000000000000131E-2</c:v>
                </c:pt>
                <c:pt idx="153">
                  <c:v>1.9000000000000128E-2</c:v>
                </c:pt>
                <c:pt idx="154">
                  <c:v>1.9999999999997797E-3</c:v>
                </c:pt>
                <c:pt idx="155">
                  <c:v>-2.0000000000000018E-2</c:v>
                </c:pt>
                <c:pt idx="156">
                  <c:v>4.2000000000000259E-2</c:v>
                </c:pt>
                <c:pt idx="157">
                  <c:v>-7.0000000000001172E-3</c:v>
                </c:pt>
                <c:pt idx="158">
                  <c:v>5.9000000000000163E-2</c:v>
                </c:pt>
                <c:pt idx="159">
                  <c:v>-3.0000000000001137E-3</c:v>
                </c:pt>
                <c:pt idx="160">
                  <c:v>-3.4000000000000252E-2</c:v>
                </c:pt>
                <c:pt idx="161">
                  <c:v>5.1000000000000156E-2</c:v>
                </c:pt>
                <c:pt idx="162">
                  <c:v>0</c:v>
                </c:pt>
                <c:pt idx="163">
                  <c:v>-2.3000000000000131E-2</c:v>
                </c:pt>
                <c:pt idx="164">
                  <c:v>-4.6999999999999709E-2</c:v>
                </c:pt>
                <c:pt idx="165">
                  <c:v>-4.0000000000000036E-3</c:v>
                </c:pt>
                <c:pt idx="166">
                  <c:v>-4.0000000000000036E-3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6-4679-B473-D9B858D39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21471"/>
        <c:axId val="241138271"/>
      </c:lineChart>
      <c:catAx>
        <c:axId val="241121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138271"/>
        <c:crosses val="autoZero"/>
        <c:auto val="1"/>
        <c:lblAlgn val="ctr"/>
        <c:lblOffset val="100"/>
        <c:noMultiLvlLbl val="0"/>
      </c:catAx>
      <c:valAx>
        <c:axId val="24113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12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 &amp; Predicted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(data!$A$239:$A$402,data!$A$229:$A$236)</c:f>
              <c:numCache>
                <c:formatCode>#,##0.000</c:formatCode>
                <c:ptCount val="172"/>
                <c:pt idx="0">
                  <c:v>3.2802695446529442</c:v>
                </c:pt>
                <c:pt idx="1">
                  <c:v>3.3496003852346958</c:v>
                </c:pt>
                <c:pt idx="2">
                  <c:v>3.4422776621540367</c:v>
                </c:pt>
                <c:pt idx="3">
                  <c:v>3.4593749374515905</c:v>
                </c:pt>
                <c:pt idx="4">
                  <c:v>3.5074477909713724</c:v>
                </c:pt>
                <c:pt idx="5">
                  <c:v>3.5965789467643834</c:v>
                </c:pt>
                <c:pt idx="6">
                  <c:v>4.3041620247923111</c:v>
                </c:pt>
                <c:pt idx="7">
                  <c:v>4.3243132015147694</c:v>
                </c:pt>
                <c:pt idx="8">
                  <c:v>4.1479152890171225</c:v>
                </c:pt>
                <c:pt idx="9">
                  <c:v>4.1859661614955028</c:v>
                </c:pt>
                <c:pt idx="10">
                  <c:v>4.0524484220793449</c:v>
                </c:pt>
                <c:pt idx="11">
                  <c:v>3.9792611094899479</c:v>
                </c:pt>
                <c:pt idx="12">
                  <c:v>3.9785290574484256</c:v>
                </c:pt>
                <c:pt idx="13">
                  <c:v>4.052632632297307</c:v>
                </c:pt>
                <c:pt idx="14">
                  <c:v>4.1355265710987812</c:v>
                </c:pt>
                <c:pt idx="15">
                  <c:v>4.3032494301046258</c:v>
                </c:pt>
                <c:pt idx="16">
                  <c:v>4.4760047011259898</c:v>
                </c:pt>
                <c:pt idx="17">
                  <c:v>4.5277065840297022</c:v>
                </c:pt>
                <c:pt idx="18">
                  <c:v>4.5403476698008527</c:v>
                </c:pt>
                <c:pt idx="19">
                  <c:v>4.9319793881075658</c:v>
                </c:pt>
                <c:pt idx="20">
                  <c:v>4.9671203511082682</c:v>
                </c:pt>
                <c:pt idx="21">
                  <c:v>4.864394006248804</c:v>
                </c:pt>
                <c:pt idx="22">
                  <c:v>4.7623792634360997</c:v>
                </c:pt>
                <c:pt idx="23">
                  <c:v>4.6524496442929593</c:v>
                </c:pt>
                <c:pt idx="24">
                  <c:v>4.5134839317001347</c:v>
                </c:pt>
                <c:pt idx="25">
                  <c:v>4.3476726768506904</c:v>
                </c:pt>
                <c:pt idx="26">
                  <c:v>4.1730763710395546</c:v>
                </c:pt>
                <c:pt idx="27">
                  <c:v>4.0348949909130853</c:v>
                </c:pt>
                <c:pt idx="28">
                  <c:v>3.870391939557337</c:v>
                </c:pt>
                <c:pt idx="29">
                  <c:v>3.8046672288303607</c:v>
                </c:pt>
                <c:pt idx="30">
                  <c:v>3.7679624624514543</c:v>
                </c:pt>
                <c:pt idx="31">
                  <c:v>3.7472297317862386</c:v>
                </c:pt>
                <c:pt idx="32">
                  <c:v>3.6532175657015795</c:v>
                </c:pt>
                <c:pt idx="33">
                  <c:v>3.6019058850693022</c:v>
                </c:pt>
                <c:pt idx="34">
                  <c:v>3.5729713201329782</c:v>
                </c:pt>
                <c:pt idx="35">
                  <c:v>3.6814004363297395</c:v>
                </c:pt>
                <c:pt idx="36">
                  <c:v>3.675742238632425</c:v>
                </c:pt>
                <c:pt idx="37">
                  <c:v>3.8841400540660378</c:v>
                </c:pt>
                <c:pt idx="38">
                  <c:v>3.7403728597014521</c:v>
                </c:pt>
                <c:pt idx="39">
                  <c:v>3.666860338560582</c:v>
                </c:pt>
                <c:pt idx="40">
                  <c:v>3.6343180618622299</c:v>
                </c:pt>
                <c:pt idx="41">
                  <c:v>3.7346300958258736</c:v>
                </c:pt>
                <c:pt idx="42">
                  <c:v>3.6621956372963531</c:v>
                </c:pt>
                <c:pt idx="43">
                  <c:v>3.5297394179557871</c:v>
                </c:pt>
                <c:pt idx="44">
                  <c:v>3.4205438014766143</c:v>
                </c:pt>
                <c:pt idx="45">
                  <c:v>3.270098115373834</c:v>
                </c:pt>
                <c:pt idx="46">
                  <c:v>3.1078823207998267</c:v>
                </c:pt>
                <c:pt idx="47">
                  <c:v>3.0161093187695966</c:v>
                </c:pt>
                <c:pt idx="48">
                  <c:v>3.034852249028221</c:v>
                </c:pt>
                <c:pt idx="49">
                  <c:v>3.2766770396375957</c:v>
                </c:pt>
                <c:pt idx="50">
                  <c:v>3.2464303957889626</c:v>
                </c:pt>
                <c:pt idx="51">
                  <c:v>3.3546021436088069</c:v>
                </c:pt>
                <c:pt idx="52">
                  <c:v>3.483454604525793</c:v>
                </c:pt>
                <c:pt idx="53">
                  <c:v>3.5368169699752676</c:v>
                </c:pt>
                <c:pt idx="54">
                  <c:v>3.4188971687667991</c:v>
                </c:pt>
                <c:pt idx="55">
                  <c:v>3.385788086186281</c:v>
                </c:pt>
                <c:pt idx="56">
                  <c:v>3.3704797659897023</c:v>
                </c:pt>
                <c:pt idx="57">
                  <c:v>3.3076589174194808</c:v>
                </c:pt>
                <c:pt idx="58">
                  <c:v>3.398101566918434</c:v>
                </c:pt>
                <c:pt idx="59">
                  <c:v>3.4574661911017475</c:v>
                </c:pt>
                <c:pt idx="60">
                  <c:v>3.3839042025076012</c:v>
                </c:pt>
                <c:pt idx="61">
                  <c:v>3.3911477583624676</c:v>
                </c:pt>
                <c:pt idx="62">
                  <c:v>3.5069566415840669</c:v>
                </c:pt>
                <c:pt idx="63">
                  <c:v>3.6210750718946896</c:v>
                </c:pt>
                <c:pt idx="64">
                  <c:v>3.6618696334666261</c:v>
                </c:pt>
                <c:pt idx="65">
                  <c:v>3.6233008113954077</c:v>
                </c:pt>
                <c:pt idx="66">
                  <c:v>3.5350637785884835</c:v>
                </c:pt>
                <c:pt idx="67">
                  <c:v>3.4560098824367116</c:v>
                </c:pt>
                <c:pt idx="68">
                  <c:v>3.5044720574120927</c:v>
                </c:pt>
                <c:pt idx="69">
                  <c:v>3.4890387837432821</c:v>
                </c:pt>
                <c:pt idx="70">
                  <c:v>3.5414241989868329</c:v>
                </c:pt>
                <c:pt idx="71">
                  <c:v>3.4805967969728813</c:v>
                </c:pt>
                <c:pt idx="72">
                  <c:v>3.5999262202636331</c:v>
                </c:pt>
                <c:pt idx="73">
                  <c:v>3.5084910036511232</c:v>
                </c:pt>
                <c:pt idx="74">
                  <c:v>3.5425004701568725</c:v>
                </c:pt>
                <c:pt idx="75">
                  <c:v>3.4547931395168137</c:v>
                </c:pt>
                <c:pt idx="76">
                  <c:v>3.5295560888819866</c:v>
                </c:pt>
                <c:pt idx="77">
                  <c:v>3.5264498868860663</c:v>
                </c:pt>
                <c:pt idx="78">
                  <c:v>3.5921571878256304</c:v>
                </c:pt>
                <c:pt idx="79">
                  <c:v>3.8301067829807791</c:v>
                </c:pt>
                <c:pt idx="80">
                  <c:v>3.8443029176695678</c:v>
                </c:pt>
                <c:pt idx="81">
                  <c:v>3.8508904545376765</c:v>
                </c:pt>
                <c:pt idx="82">
                  <c:v>3.8422915864508198</c:v>
                </c:pt>
                <c:pt idx="83">
                  <c:v>3.7373845192124424</c:v>
                </c:pt>
                <c:pt idx="84">
                  <c:v>3.773679714671673</c:v>
                </c:pt>
                <c:pt idx="85">
                  <c:v>3.7785029770414775</c:v>
                </c:pt>
                <c:pt idx="86">
                  <c:v>3.8261786601156289</c:v>
                </c:pt>
                <c:pt idx="87">
                  <c:v>3.714115021316621</c:v>
                </c:pt>
                <c:pt idx="88">
                  <c:v>3.6622917628430223</c:v>
                </c:pt>
                <c:pt idx="89">
                  <c:v>3.5439005741248271</c:v>
                </c:pt>
                <c:pt idx="90">
                  <c:v>3.4401221340224271</c:v>
                </c:pt>
                <c:pt idx="91">
                  <c:v>3.4414022203241648</c:v>
                </c:pt>
                <c:pt idx="92">
                  <c:v>3.3720982903275676</c:v>
                </c:pt>
                <c:pt idx="93">
                  <c:v>3.2904203683812328</c:v>
                </c:pt>
                <c:pt idx="94">
                  <c:v>3.2832572234542194</c:v>
                </c:pt>
                <c:pt idx="95">
                  <c:v>3.1873023116612829</c:v>
                </c:pt>
                <c:pt idx="96">
                  <c:v>3.1497791770318329</c:v>
                </c:pt>
                <c:pt idx="97">
                  <c:v>3.2011058081963042</c:v>
                </c:pt>
                <c:pt idx="98">
                  <c:v>3.040918648936541</c:v>
                </c:pt>
                <c:pt idx="99">
                  <c:v>2.989610064086095</c:v>
                </c:pt>
                <c:pt idx="100">
                  <c:v>3.133725046849313</c:v>
                </c:pt>
                <c:pt idx="101">
                  <c:v>3.0105373441089482</c:v>
                </c:pt>
                <c:pt idx="102">
                  <c:v>3.0377022586747051</c:v>
                </c:pt>
                <c:pt idx="103">
                  <c:v>3.0269643222846248</c:v>
                </c:pt>
                <c:pt idx="104">
                  <c:v>3.0368764822792014</c:v>
                </c:pt>
                <c:pt idx="105">
                  <c:v>3.0811186234491346</c:v>
                </c:pt>
                <c:pt idx="106">
                  <c:v>3.1268930306621114</c:v>
                </c:pt>
                <c:pt idx="107">
                  <c:v>3.2011980783260174</c:v>
                </c:pt>
                <c:pt idx="108">
                  <c:v>3.2848286317820072</c:v>
                </c:pt>
                <c:pt idx="109">
                  <c:v>3.2204519986525417</c:v>
                </c:pt>
                <c:pt idx="110">
                  <c:v>3.3945840650145547</c:v>
                </c:pt>
                <c:pt idx="111">
                  <c:v>3.3222498053567531</c:v>
                </c:pt>
                <c:pt idx="112">
                  <c:v>3.399296250409205</c:v>
                </c:pt>
                <c:pt idx="113">
                  <c:v>3.5631603118211665</c:v>
                </c:pt>
                <c:pt idx="114">
                  <c:v>3.4693229171374482</c:v>
                </c:pt>
                <c:pt idx="115">
                  <c:v>3.5789412760110904</c:v>
                </c:pt>
                <c:pt idx="116">
                  <c:v>3.5780756671585343</c:v>
                </c:pt>
                <c:pt idx="117">
                  <c:v>3.6108944893642096</c:v>
                </c:pt>
                <c:pt idx="118">
                  <c:v>3.5829388926463062</c:v>
                </c:pt>
                <c:pt idx="119">
                  <c:v>3.5750881624537119</c:v>
                </c:pt>
                <c:pt idx="120">
                  <c:v>3.5355042233232714</c:v>
                </c:pt>
                <c:pt idx="121">
                  <c:v>3.5350853521145553</c:v>
                </c:pt>
                <c:pt idx="122">
                  <c:v>3.5087225344197237</c:v>
                </c:pt>
                <c:pt idx="123">
                  <c:v>3.4335316694609626</c:v>
                </c:pt>
                <c:pt idx="124">
                  <c:v>3.3454085039056958</c:v>
                </c:pt>
                <c:pt idx="125">
                  <c:v>3.4086051303181795</c:v>
                </c:pt>
                <c:pt idx="126">
                  <c:v>3.4032352792191976</c:v>
                </c:pt>
                <c:pt idx="127">
                  <c:v>3.4854423588681716</c:v>
                </c:pt>
                <c:pt idx="128">
                  <c:v>3.4742903899058399</c:v>
                </c:pt>
                <c:pt idx="129">
                  <c:v>3.482225466798829</c:v>
                </c:pt>
                <c:pt idx="130">
                  <c:v>3.4370145248456532</c:v>
                </c:pt>
                <c:pt idx="131">
                  <c:v>3.4796435360430436</c:v>
                </c:pt>
                <c:pt idx="132">
                  <c:v>3.4241856482124748</c:v>
                </c:pt>
                <c:pt idx="133">
                  <c:v>3.4011157871920226</c:v>
                </c:pt>
                <c:pt idx="134">
                  <c:v>3.3524960384321258</c:v>
                </c:pt>
                <c:pt idx="135">
                  <c:v>3.2583294699732184</c:v>
                </c:pt>
                <c:pt idx="136">
                  <c:v>3.2735280829615929</c:v>
                </c:pt>
                <c:pt idx="137">
                  <c:v>3.1620138579979082</c:v>
                </c:pt>
                <c:pt idx="138">
                  <c:v>3.1206022048722502</c:v>
                </c:pt>
                <c:pt idx="139">
                  <c:v>3.1735292242511082</c:v>
                </c:pt>
                <c:pt idx="140">
                  <c:v>3.1753092304573007</c:v>
                </c:pt>
                <c:pt idx="141">
                  <c:v>3.0804085676488628</c:v>
                </c:pt>
                <c:pt idx="142">
                  <c:v>3.1916279164420112</c:v>
                </c:pt>
                <c:pt idx="143">
                  <c:v>3.1066551110440468</c:v>
                </c:pt>
                <c:pt idx="144">
                  <c:v>3.0828565499520537</c:v>
                </c:pt>
                <c:pt idx="145">
                  <c:v>3.0476993571876352</c:v>
                </c:pt>
                <c:pt idx="146">
                  <c:v>3.0460914431154484</c:v>
                </c:pt>
                <c:pt idx="147">
                  <c:v>3.031409798127195</c:v>
                </c:pt>
                <c:pt idx="148">
                  <c:v>3.0335112590231703</c:v>
                </c:pt>
                <c:pt idx="149">
                  <c:v>3.0194793036825205</c:v>
                </c:pt>
                <c:pt idx="150">
                  <c:v>2.9905313201877886</c:v>
                </c:pt>
                <c:pt idx="151">
                  <c:v>3.0352057131859671</c:v>
                </c:pt>
                <c:pt idx="152">
                  <c:v>3.019656543854524</c:v>
                </c:pt>
                <c:pt idx="153">
                  <c:v>2.9948986729772011</c:v>
                </c:pt>
                <c:pt idx="154">
                  <c:v>3.0738743982761112</c:v>
                </c:pt>
                <c:pt idx="155">
                  <c:v>3.0266104258788307</c:v>
                </c:pt>
                <c:pt idx="156">
                  <c:v>3.1394739072707698</c:v>
                </c:pt>
                <c:pt idx="157">
                  <c:v>3.0843641467135288</c:v>
                </c:pt>
                <c:pt idx="158">
                  <c:v>3.049876988266897</c:v>
                </c:pt>
                <c:pt idx="159">
                  <c:v>3.1463968876555817</c:v>
                </c:pt>
                <c:pt idx="160">
                  <c:v>3.1005384732638746</c:v>
                </c:pt>
                <c:pt idx="161">
                  <c:v>3.082796969873093</c:v>
                </c:pt>
                <c:pt idx="162">
                  <c:v>3.0179910042830254</c:v>
                </c:pt>
                <c:pt idx="163">
                  <c:v>3.0393175678081237</c:v>
                </c:pt>
                <c:pt idx="164">
                  <c:v>3.0260635544839092</c:v>
                </c:pt>
                <c:pt idx="165">
                  <c:v>3.0201192086897519</c:v>
                </c:pt>
                <c:pt idx="166">
                  <c:v>3.01660970598097</c:v>
                </c:pt>
                <c:pt idx="167">
                  <c:v>3.0134331125783391</c:v>
                </c:pt>
                <c:pt idx="168">
                  <c:v>3.0105218888768981</c:v>
                </c:pt>
                <c:pt idx="169">
                  <c:v>3.0080523720518042</c:v>
                </c:pt>
                <c:pt idx="170">
                  <c:v>3.0058497062586809</c:v>
                </c:pt>
                <c:pt idx="171">
                  <c:v>3.0037779477476412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8-4903-B15D-DA21DF81A730}"/>
            </c:ext>
          </c:extLst>
        </c:ser>
        <c:ser>
          <c:idx val="1"/>
          <c:order val="1"/>
          <c:marker>
            <c:symbol val="none"/>
          </c:marker>
          <c:val>
            <c:numRef>
              <c:f>data!$B$7:$B$170</c:f>
              <c:numCache>
                <c:formatCode>General</c:formatCode>
                <c:ptCount val="164"/>
                <c:pt idx="0">
                  <c:v>3.3210000000000002</c:v>
                </c:pt>
                <c:pt idx="1">
                  <c:v>3.4009999999999998</c:v>
                </c:pt>
                <c:pt idx="2">
                  <c:v>3.4409999999999998</c:v>
                </c:pt>
                <c:pt idx="3">
                  <c:v>3.48</c:v>
                </c:pt>
                <c:pt idx="4">
                  <c:v>3.5539999999999998</c:v>
                </c:pt>
                <c:pt idx="5">
                  <c:v>4.0309999999999997</c:v>
                </c:pt>
                <c:pt idx="6">
                  <c:v>4.2519999999999998</c:v>
                </c:pt>
                <c:pt idx="7">
                  <c:v>4.165</c:v>
                </c:pt>
                <c:pt idx="8">
                  <c:v>4.1520000000000001</c:v>
                </c:pt>
                <c:pt idx="9">
                  <c:v>4.0960000000000001</c:v>
                </c:pt>
                <c:pt idx="10">
                  <c:v>4.0190000000000001</c:v>
                </c:pt>
                <c:pt idx="11">
                  <c:v>3.992</c:v>
                </c:pt>
                <c:pt idx="12">
                  <c:v>4.0350000000000001</c:v>
                </c:pt>
                <c:pt idx="13">
                  <c:v>4.1050000000000004</c:v>
                </c:pt>
                <c:pt idx="14">
                  <c:v>4.2329999999999997</c:v>
                </c:pt>
                <c:pt idx="15">
                  <c:v>4.3920000000000003</c:v>
                </c:pt>
                <c:pt idx="16">
                  <c:v>4.4809999999999999</c:v>
                </c:pt>
                <c:pt idx="17">
                  <c:v>4.5129999999999999</c:v>
                </c:pt>
                <c:pt idx="18">
                  <c:v>4.7729999999999997</c:v>
                </c:pt>
                <c:pt idx="19">
                  <c:v>4.9160000000000004</c:v>
                </c:pt>
                <c:pt idx="20">
                  <c:v>4.8739999999999997</c:v>
                </c:pt>
                <c:pt idx="21">
                  <c:v>4.7880000000000003</c:v>
                </c:pt>
                <c:pt idx="22">
                  <c:v>4.6989999999999998</c:v>
                </c:pt>
                <c:pt idx="23">
                  <c:v>4.5819999999999999</c:v>
                </c:pt>
                <c:pt idx="24">
                  <c:v>4.4320000000000004</c:v>
                </c:pt>
                <c:pt idx="25">
                  <c:v>4.266</c:v>
                </c:pt>
                <c:pt idx="26">
                  <c:v>4.1189999999999998</c:v>
                </c:pt>
                <c:pt idx="27">
                  <c:v>3.964</c:v>
                </c:pt>
                <c:pt idx="28">
                  <c:v>3.863</c:v>
                </c:pt>
                <c:pt idx="29">
                  <c:v>3.8079999999999998</c:v>
                </c:pt>
                <c:pt idx="30">
                  <c:v>3.774</c:v>
                </c:pt>
                <c:pt idx="31">
                  <c:v>3.7</c:v>
                </c:pt>
                <c:pt idx="32">
                  <c:v>3.6349999999999998</c:v>
                </c:pt>
                <c:pt idx="33">
                  <c:v>3.597</c:v>
                </c:pt>
                <c:pt idx="34">
                  <c:v>3.653</c:v>
                </c:pt>
                <c:pt idx="35">
                  <c:v>3.6760000000000002</c:v>
                </c:pt>
                <c:pt idx="36">
                  <c:v>3.8050000000000002</c:v>
                </c:pt>
                <c:pt idx="37">
                  <c:v>3.774</c:v>
                </c:pt>
                <c:pt idx="38">
                  <c:v>3.6930000000000001</c:v>
                </c:pt>
                <c:pt idx="39">
                  <c:v>3.6520000000000001</c:v>
                </c:pt>
                <c:pt idx="40">
                  <c:v>3.7080000000000002</c:v>
                </c:pt>
                <c:pt idx="41">
                  <c:v>3.6880000000000002</c:v>
                </c:pt>
                <c:pt idx="42">
                  <c:v>3.5819999999999999</c:v>
                </c:pt>
                <c:pt idx="43">
                  <c:v>3.4729999999999999</c:v>
                </c:pt>
                <c:pt idx="44">
                  <c:v>3.3450000000000002</c:v>
                </c:pt>
                <c:pt idx="45">
                  <c:v>3.194</c:v>
                </c:pt>
                <c:pt idx="46">
                  <c:v>3.08</c:v>
                </c:pt>
                <c:pt idx="47">
                  <c:v>3.0550000000000002</c:v>
                </c:pt>
                <c:pt idx="48">
                  <c:v>3.2029999999999998</c:v>
                </c:pt>
                <c:pt idx="49">
                  <c:v>3.246</c:v>
                </c:pt>
                <c:pt idx="50">
                  <c:v>3.306</c:v>
                </c:pt>
                <c:pt idx="51">
                  <c:v>3.42</c:v>
                </c:pt>
                <c:pt idx="52">
                  <c:v>3.4990000000000001</c:v>
                </c:pt>
                <c:pt idx="53">
                  <c:v>3.4460000000000002</c:v>
                </c:pt>
                <c:pt idx="54">
                  <c:v>3.3969999999999998</c:v>
                </c:pt>
                <c:pt idx="55">
                  <c:v>3.3809999999999998</c:v>
                </c:pt>
                <c:pt idx="56">
                  <c:v>3.3380000000000001</c:v>
                </c:pt>
                <c:pt idx="57">
                  <c:v>3.3740000000000001</c:v>
                </c:pt>
                <c:pt idx="58">
                  <c:v>3.4340000000000002</c:v>
                </c:pt>
                <c:pt idx="59">
                  <c:v>3.4049999999999998</c:v>
                </c:pt>
                <c:pt idx="60">
                  <c:v>3.3889999999999998</c:v>
                </c:pt>
                <c:pt idx="61">
                  <c:v>3.4649999999999999</c:v>
                </c:pt>
                <c:pt idx="62">
                  <c:v>3.5720000000000001</c:v>
                </c:pt>
                <c:pt idx="63">
                  <c:v>3.6320000000000001</c:v>
                </c:pt>
                <c:pt idx="64">
                  <c:v>3.6230000000000002</c:v>
                </c:pt>
                <c:pt idx="65">
                  <c:v>3.5619999999999998</c:v>
                </c:pt>
                <c:pt idx="66">
                  <c:v>3.4910000000000001</c:v>
                </c:pt>
                <c:pt idx="67">
                  <c:v>3.4990000000000001</c:v>
                </c:pt>
                <c:pt idx="68">
                  <c:v>3.5</c:v>
                </c:pt>
                <c:pt idx="69">
                  <c:v>3.5259999999999998</c:v>
                </c:pt>
                <c:pt idx="70">
                  <c:v>3.5</c:v>
                </c:pt>
                <c:pt idx="71">
                  <c:v>3.5590000000000002</c:v>
                </c:pt>
                <c:pt idx="72">
                  <c:v>3.5350000000000001</c:v>
                </c:pt>
                <c:pt idx="73">
                  <c:v>3.5329999999999999</c:v>
                </c:pt>
                <c:pt idx="74">
                  <c:v>3.4860000000000002</c:v>
                </c:pt>
                <c:pt idx="75">
                  <c:v>3.51</c:v>
                </c:pt>
                <c:pt idx="76">
                  <c:v>3.5270000000000001</c:v>
                </c:pt>
                <c:pt idx="77">
                  <c:v>3.5680000000000001</c:v>
                </c:pt>
                <c:pt idx="78">
                  <c:v>3.7360000000000002</c:v>
                </c:pt>
                <c:pt idx="79">
                  <c:v>3.8159999999999998</c:v>
                </c:pt>
                <c:pt idx="80">
                  <c:v>3.831</c:v>
                </c:pt>
                <c:pt idx="81">
                  <c:v>3.8330000000000002</c:v>
                </c:pt>
                <c:pt idx="82">
                  <c:v>3.7719999999999998</c:v>
                </c:pt>
                <c:pt idx="83">
                  <c:v>3.7679999999999998</c:v>
                </c:pt>
                <c:pt idx="84">
                  <c:v>3.78</c:v>
                </c:pt>
                <c:pt idx="85">
                  <c:v>3.8109999999999999</c:v>
                </c:pt>
                <c:pt idx="86">
                  <c:v>3.7519999999999998</c:v>
                </c:pt>
                <c:pt idx="87">
                  <c:v>3.6880000000000002</c:v>
                </c:pt>
                <c:pt idx="88">
                  <c:v>3.597</c:v>
                </c:pt>
                <c:pt idx="89">
                  <c:v>3.496</c:v>
                </c:pt>
                <c:pt idx="90">
                  <c:v>3.4609999999999999</c:v>
                </c:pt>
                <c:pt idx="91">
                  <c:v>3.411</c:v>
                </c:pt>
                <c:pt idx="92">
                  <c:v>3.3340000000000001</c:v>
                </c:pt>
                <c:pt idx="93">
                  <c:v>3.3</c:v>
                </c:pt>
                <c:pt idx="94">
                  <c:v>3.2330000000000001</c:v>
                </c:pt>
                <c:pt idx="95">
                  <c:v>3.1779999999999999</c:v>
                </c:pt>
                <c:pt idx="96">
                  <c:v>3.194</c:v>
                </c:pt>
                <c:pt idx="97">
                  <c:v>3.1040000000000001</c:v>
                </c:pt>
                <c:pt idx="98">
                  <c:v>3.0230000000000001</c:v>
                </c:pt>
                <c:pt idx="99">
                  <c:v>3.0939999999999999</c:v>
                </c:pt>
                <c:pt idx="100">
                  <c:v>3.0550000000000002</c:v>
                </c:pt>
                <c:pt idx="101">
                  <c:v>3.0350000000000001</c:v>
                </c:pt>
                <c:pt idx="102">
                  <c:v>3.032</c:v>
                </c:pt>
                <c:pt idx="103">
                  <c:v>3.0369999999999999</c:v>
                </c:pt>
                <c:pt idx="104">
                  <c:v>3.0659999999999998</c:v>
                </c:pt>
                <c:pt idx="105">
                  <c:v>3.1070000000000002</c:v>
                </c:pt>
                <c:pt idx="106">
                  <c:v>3.1680000000000001</c:v>
                </c:pt>
                <c:pt idx="107">
                  <c:v>3.2440000000000002</c:v>
                </c:pt>
                <c:pt idx="108">
                  <c:v>3.2309999999999999</c:v>
                </c:pt>
                <c:pt idx="109">
                  <c:v>3.327</c:v>
                </c:pt>
                <c:pt idx="110">
                  <c:v>3.3340000000000001</c:v>
                </c:pt>
                <c:pt idx="111">
                  <c:v>3.3679999999999999</c:v>
                </c:pt>
                <c:pt idx="112">
                  <c:v>3.4940000000000002</c:v>
                </c:pt>
                <c:pt idx="113">
                  <c:v>3.4870000000000001</c:v>
                </c:pt>
                <c:pt idx="114">
                  <c:v>3.5339999999999998</c:v>
                </c:pt>
                <c:pt idx="115">
                  <c:v>3.5670000000000002</c:v>
                </c:pt>
                <c:pt idx="116">
                  <c:v>3.5939999999999999</c:v>
                </c:pt>
                <c:pt idx="117">
                  <c:v>3.5870000000000002</c:v>
                </c:pt>
                <c:pt idx="118">
                  <c:v>3.577</c:v>
                </c:pt>
                <c:pt idx="119">
                  <c:v>3.5510000000000002</c:v>
                </c:pt>
                <c:pt idx="120">
                  <c:v>3.54</c:v>
                </c:pt>
                <c:pt idx="121">
                  <c:v>3.5219999999999998</c:v>
                </c:pt>
                <c:pt idx="122">
                  <c:v>3.4660000000000002</c:v>
                </c:pt>
                <c:pt idx="123">
                  <c:v>3.387</c:v>
                </c:pt>
                <c:pt idx="124">
                  <c:v>3.399</c:v>
                </c:pt>
                <c:pt idx="125">
                  <c:v>3.41</c:v>
                </c:pt>
                <c:pt idx="126">
                  <c:v>3.4580000000000002</c:v>
                </c:pt>
                <c:pt idx="127">
                  <c:v>3.472</c:v>
                </c:pt>
                <c:pt idx="128">
                  <c:v>3.476</c:v>
                </c:pt>
                <c:pt idx="129">
                  <c:v>3.4510000000000001</c:v>
                </c:pt>
                <c:pt idx="130">
                  <c:v>3.4670000000000001</c:v>
                </c:pt>
                <c:pt idx="131">
                  <c:v>3.444</c:v>
                </c:pt>
                <c:pt idx="132">
                  <c:v>3.4140000000000001</c:v>
                </c:pt>
                <c:pt idx="133">
                  <c:v>3.375</c:v>
                </c:pt>
                <c:pt idx="134">
                  <c:v>3.3010000000000002</c:v>
                </c:pt>
                <c:pt idx="135">
                  <c:v>3.2810000000000001</c:v>
                </c:pt>
                <c:pt idx="136">
                  <c:v>3.2109999999999999</c:v>
                </c:pt>
                <c:pt idx="137">
                  <c:v>3.15</c:v>
                </c:pt>
                <c:pt idx="138">
                  <c:v>3.1659999999999999</c:v>
                </c:pt>
                <c:pt idx="139">
                  <c:v>3.1789999999999998</c:v>
                </c:pt>
                <c:pt idx="140">
                  <c:v>3.117</c:v>
                </c:pt>
                <c:pt idx="141">
                  <c:v>3.1579999999999999</c:v>
                </c:pt>
                <c:pt idx="142">
                  <c:v>3.1349999999999998</c:v>
                </c:pt>
                <c:pt idx="143">
                  <c:v>3.097</c:v>
                </c:pt>
                <c:pt idx="144">
                  <c:v>3.0649999999999999</c:v>
                </c:pt>
                <c:pt idx="145">
                  <c:v>3.0539999999999998</c:v>
                </c:pt>
                <c:pt idx="146">
                  <c:v>3.0419999999999998</c:v>
                </c:pt>
                <c:pt idx="147">
                  <c:v>3.0369999999999999</c:v>
                </c:pt>
                <c:pt idx="148">
                  <c:v>3.0270000000000001</c:v>
                </c:pt>
                <c:pt idx="149">
                  <c:v>3.004</c:v>
                </c:pt>
                <c:pt idx="150">
                  <c:v>3.0230000000000001</c:v>
                </c:pt>
                <c:pt idx="151">
                  <c:v>3.0249999999999999</c:v>
                </c:pt>
                <c:pt idx="152">
                  <c:v>3.0049999999999999</c:v>
                </c:pt>
                <c:pt idx="153">
                  <c:v>3.0470000000000002</c:v>
                </c:pt>
                <c:pt idx="154">
                  <c:v>3.04</c:v>
                </c:pt>
                <c:pt idx="155">
                  <c:v>3.0990000000000002</c:v>
                </c:pt>
                <c:pt idx="156">
                  <c:v>3.0960000000000001</c:v>
                </c:pt>
                <c:pt idx="157">
                  <c:v>3.0619999999999998</c:v>
                </c:pt>
                <c:pt idx="158">
                  <c:v>3.113</c:v>
                </c:pt>
                <c:pt idx="159">
                  <c:v>3.113</c:v>
                </c:pt>
                <c:pt idx="160">
                  <c:v>3.09</c:v>
                </c:pt>
                <c:pt idx="161">
                  <c:v>3.0430000000000001</c:v>
                </c:pt>
                <c:pt idx="162">
                  <c:v>3.0390000000000001</c:v>
                </c:pt>
                <c:pt idx="163">
                  <c:v>3.0350000000000001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8-4903-B15D-DA21DF81A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41151"/>
        <c:axId val="241126271"/>
      </c:lineChart>
      <c:catAx>
        <c:axId val="241141151"/>
        <c:scaling>
          <c:orientation val="minMax"/>
        </c:scaling>
        <c:delete val="0"/>
        <c:axPos val="b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en-US"/>
          </a:p>
        </c:txPr>
        <c:crossAx val="241126271"/>
        <c:crosses val="autoZero"/>
        <c:auto val="1"/>
        <c:lblAlgn val="ctr"/>
        <c:lblOffset val="100"/>
        <c:noMultiLvlLbl val="0"/>
      </c:catAx>
      <c:valAx>
        <c:axId val="241126271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#,##0.000" sourceLinked="1"/>
        <c:majorTickMark val="out"/>
        <c:minorTickMark val="none"/>
        <c:tickLblPos val="nextTo"/>
        <c:crossAx val="241141151"/>
        <c:crosses val="autoZero"/>
        <c:crossBetween val="between"/>
      </c:val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Autocorrelation Function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data!$C$229:$C$236</c:f>
              <c:numCache>
                <c:formatCode>General</c:formatCode>
                <c:ptCount val="8"/>
                <c:pt idx="0">
                  <c:v>0.54393983833076387</c:v>
                </c:pt>
                <c:pt idx="1">
                  <c:v>0.25361075773411257</c:v>
                </c:pt>
                <c:pt idx="2">
                  <c:v>0.20902866493214425</c:v>
                </c:pt>
                <c:pt idx="3">
                  <c:v>9.9919289531035155E-2</c:v>
                </c:pt>
                <c:pt idx="4">
                  <c:v>-1.4855781429650155E-3</c:v>
                </c:pt>
                <c:pt idx="5">
                  <c:v>-3.8732139076931543E-2</c:v>
                </c:pt>
                <c:pt idx="6">
                  <c:v>-6.8343081694542854E-2</c:v>
                </c:pt>
                <c:pt idx="7">
                  <c:v>-9.9024894604254038E-2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F-4C6C-BD97-836E2333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92191"/>
        <c:axId val="241091711"/>
      </c:barChart>
      <c:catAx>
        <c:axId val="241092191"/>
        <c:scaling>
          <c:orientation val="minMax"/>
        </c:scaling>
        <c:delete val="0"/>
        <c:axPos val="b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en-US"/>
          </a:p>
        </c:txPr>
        <c:crossAx val="241091711"/>
        <c:crosses val="autoZero"/>
        <c:auto val="1"/>
        <c:lblAlgn val="ctr"/>
        <c:lblOffset val="100"/>
        <c:noMultiLvlLbl val="0"/>
      </c:catAx>
      <c:valAx>
        <c:axId val="241091711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241092191"/>
        <c:crosses val="autoZero"/>
        <c:crossBetween val="between"/>
      </c:val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Partial Autocorrelation Function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data!$E$229:$E$236</c:f>
              <c:numCache>
                <c:formatCode>General</c:formatCode>
                <c:ptCount val="8"/>
                <c:pt idx="0">
                  <c:v>0.54393983833076387</c:v>
                </c:pt>
                <c:pt idx="1">
                  <c:v>-6.0017074775872419E-2</c:v>
                </c:pt>
                <c:pt idx="2">
                  <c:v>0.13604188426230338</c:v>
                </c:pt>
                <c:pt idx="3">
                  <c:v>-8.8867259318727729E-2</c:v>
                </c:pt>
                <c:pt idx="4">
                  <c:v>-4.2376224219696709E-2</c:v>
                </c:pt>
                <c:pt idx="5">
                  <c:v>-3.2807862818282268E-2</c:v>
                </c:pt>
                <c:pt idx="6">
                  <c:v>-3.8838858970474198E-2</c:v>
                </c:pt>
                <c:pt idx="7">
                  <c:v>-4.1706387254134142E-2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D-4CE8-BDB9-0C83A1BE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08031"/>
        <c:axId val="241097951"/>
      </c:barChart>
      <c:catAx>
        <c:axId val="241108031"/>
        <c:scaling>
          <c:orientation val="minMax"/>
        </c:scaling>
        <c:delete val="0"/>
        <c:axPos val="b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en-US"/>
          </a:p>
        </c:txPr>
        <c:crossAx val="241097951"/>
        <c:crosses val="autoZero"/>
        <c:auto val="1"/>
        <c:lblAlgn val="ctr"/>
        <c:lblOffset val="100"/>
        <c:noMultiLvlLbl val="0"/>
      </c:catAx>
      <c:valAx>
        <c:axId val="241097951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241108031"/>
        <c:crosses val="autoZero"/>
        <c:crossBetween val="between"/>
      </c:val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Impulse Response Function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data!$B$229:$B$236</c:f>
              <c:numCache>
                <c:formatCode>#,##0.000</c:formatCode>
                <c:ptCount val="8"/>
                <c:pt idx="0">
                  <c:v>1</c:v>
                </c:pt>
                <c:pt idx="1">
                  <c:v>0.58468348224723343</c:v>
                </c:pt>
                <c:pt idx="2">
                  <c:v>0.20300194343106057</c:v>
                </c:pt>
                <c:pt idx="3">
                  <c:v>0.17422697650282759</c:v>
                </c:pt>
                <c:pt idx="4">
                  <c:v>0.15361819574081492</c:v>
                </c:pt>
                <c:pt idx="5">
                  <c:v>9.3380548568201299E-2</c:v>
                </c:pt>
                <c:pt idx="6">
                  <c:v>5.7088063890126377E-2</c:v>
                </c:pt>
                <c:pt idx="7">
                  <c:v>4.1414981873427979E-2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3-4451-AC30-4D8BB0B7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11391"/>
        <c:axId val="241113311"/>
      </c:barChart>
      <c:catAx>
        <c:axId val="241111391"/>
        <c:scaling>
          <c:orientation val="minMax"/>
        </c:scaling>
        <c:delete val="0"/>
        <c:axPos val="b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en-US"/>
          </a:p>
        </c:txPr>
        <c:crossAx val="241113311"/>
        <c:crosses val="autoZero"/>
        <c:auto val="1"/>
        <c:lblAlgn val="ctr"/>
        <c:lblOffset val="100"/>
        <c:noMultiLvlLbl val="0"/>
      </c:catAx>
      <c:valAx>
        <c:axId val="241113311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#,##0.000" sourceLinked="1"/>
        <c:majorTickMark val="out"/>
        <c:minorTickMark val="none"/>
        <c:tickLblPos val="nextTo"/>
        <c:crossAx val="241111391"/>
        <c:crosses val="autoZero"/>
        <c:crossBetween val="between"/>
      </c:valAx>
      <c:spPr>
        <a:noFill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485180</xdr:colOff>
      <xdr:row>2</xdr:row>
      <xdr:rowOff>173236</xdr:rowOff>
    </xdr:from>
    <xdr:to>
      <xdr:col>23</xdr:col>
      <xdr:colOff>315516</xdr:colOff>
      <xdr:row>18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2C653A-224C-B206-2920-6DA76CB1F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113110</xdr:colOff>
      <xdr:row>20</xdr:row>
      <xdr:rowOff>136921</xdr:rowOff>
    </xdr:from>
    <xdr:to>
      <xdr:col>35</xdr:col>
      <xdr:colOff>511969</xdr:colOff>
      <xdr:row>38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4AEBDE-71AD-2773-E2AC-84B79CEC9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363139</xdr:colOff>
      <xdr:row>171</xdr:row>
      <xdr:rowOff>101202</xdr:rowOff>
    </xdr:from>
    <xdr:to>
      <xdr:col>16</xdr:col>
      <xdr:colOff>119061</xdr:colOff>
      <xdr:row>186</xdr:row>
      <xdr:rowOff>160733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8A7525-823B-40D8-AC21-9E371FC7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550663</xdr:colOff>
      <xdr:row>148</xdr:row>
      <xdr:rowOff>77986</xdr:rowOff>
    </xdr:from>
    <xdr:to>
      <xdr:col>13</xdr:col>
      <xdr:colOff>145850</xdr:colOff>
      <xdr:row>162</xdr:row>
      <xdr:rowOff>154186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8BAB02-00C6-3B84-982A-830976233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217</xdr:row>
      <xdr:rowOff>0</xdr:rowOff>
    </xdr:from>
    <xdr:to>
      <xdr:col>15</xdr:col>
      <xdr:colOff>88900</xdr:colOff>
      <xdr:row>229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5008DE-981E-4DAB-B41A-DB7194506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229</xdr:row>
      <xdr:rowOff>139700</xdr:rowOff>
    </xdr:from>
    <xdr:to>
      <xdr:col>15</xdr:col>
      <xdr:colOff>88900</xdr:colOff>
      <xdr:row>242</xdr:row>
      <xdr:rowOff>79375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469E8D-AD3D-370D-9ECB-CC928616D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242</xdr:row>
      <xdr:rowOff>79375</xdr:rowOff>
    </xdr:from>
    <xdr:to>
      <xdr:col>15</xdr:col>
      <xdr:colOff>88900</xdr:colOff>
      <xdr:row>255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CF6A25F-1F8C-324F-8AE3-92E5E6E1F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255</xdr:row>
      <xdr:rowOff>19050</xdr:rowOff>
    </xdr:from>
    <xdr:to>
      <xdr:col>15</xdr:col>
      <xdr:colOff>88900</xdr:colOff>
      <xdr:row>267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8C0E4A-A7AE-59C2-1229-889F98203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4548-105F-4E82-91A3-B3EA5AA5BC05}">
  <dimension ref="A1:AB519"/>
  <sheetViews>
    <sheetView tabSelected="1" topLeftCell="K1" zoomScale="160" zoomScaleNormal="160" workbookViewId="0">
      <selection activeCell="AB3" sqref="AB3"/>
    </sheetView>
  </sheetViews>
  <sheetFormatPr defaultRowHeight="15"/>
  <sheetData>
    <row r="1" spans="1:20">
      <c r="A1" t="s">
        <v>82</v>
      </c>
    </row>
    <row r="2" spans="1:20">
      <c r="A2" t="s">
        <v>65</v>
      </c>
      <c r="B2" t="str">
        <f ca="1">ADDRESS(ROW(data!$I$280),COLUMN(data!$I$280),4,,_xll.WSNAME(data!$I$280))</f>
        <v>data!I280</v>
      </c>
      <c r="C2" t="str">
        <f ca="1">ADDRESS(ROW(data!$I$281),COLUMN(data!$I$281),4,,_xll.WSNAME(data!$I$281))</f>
        <v>data!I281</v>
      </c>
      <c r="D2" t="str">
        <f ca="1">ADDRESS(ROW(data!$I$282),COLUMN(data!$I$282),4,,_xll.WSNAME(data!$I$282))</f>
        <v>data!I282</v>
      </c>
      <c r="E2" t="str">
        <f ca="1">ADDRESS(ROW(data!$I$283),COLUMN(data!$I$283),4,,_xll.WSNAME(data!$I$283))</f>
        <v>data!I283</v>
      </c>
      <c r="F2" t="str">
        <f ca="1">ADDRESS(ROW(data!$I$284),COLUMN(data!$I$284),4,,_xll.WSNAME(data!$I$284))</f>
        <v>data!I284</v>
      </c>
      <c r="G2" t="str">
        <f ca="1">ADDRESS(ROW(data!$I$285),COLUMN(data!$I$285),4,,_xll.WSNAME(data!$I$285))</f>
        <v>data!I285</v>
      </c>
      <c r="H2" t="str">
        <f ca="1">ADDRESS(ROW(data!$I$286),COLUMN(data!$I$286),4,,_xll.WSNAME(data!$I$286))</f>
        <v>data!I286</v>
      </c>
      <c r="I2" t="str">
        <f ca="1">ADDRESS(ROW(data!$I$287),COLUMN(data!$I$287),4,,_xll.WSNAME(data!$I$287))</f>
        <v>data!I287</v>
      </c>
    </row>
    <row r="3" spans="1:20">
      <c r="A3" t="s">
        <v>66</v>
      </c>
      <c r="B3" s="41">
        <f>AVERAGE(B9:B508)</f>
        <v>3.0260534750137928</v>
      </c>
      <c r="C3" s="41">
        <f>AVERAGE(C9:C508)</f>
        <v>3.0200732311241509</v>
      </c>
      <c r="D3" s="41">
        <f>AVERAGE(D9:D508)</f>
        <v>3.0165125100367396</v>
      </c>
      <c r="E3" s="41">
        <f>AVERAGE(E9:E508)</f>
        <v>3.0133277468110973</v>
      </c>
      <c r="F3" s="41">
        <f>AVERAGE(F9:F508)</f>
        <v>3.010382742192006</v>
      </c>
      <c r="G3" s="41">
        <f>AVERAGE(G9:G508)</f>
        <v>3.0079014413293681</v>
      </c>
      <c r="H3" s="41">
        <f>AVERAGE(H9:H508)</f>
        <v>3.0057253262236592</v>
      </c>
      <c r="I3" s="41">
        <f>AVERAGE(I9:I508)</f>
        <v>3.0037006365044272</v>
      </c>
    </row>
    <row r="4" spans="1:20">
      <c r="A4" t="s">
        <v>67</v>
      </c>
      <c r="B4">
        <f>STDEV(B9:B508)</f>
        <v>6.5543261983425208E-2</v>
      </c>
      <c r="C4">
        <f>STDEV(C9:C508)</f>
        <v>0.1196165161221515</v>
      </c>
      <c r="D4">
        <f>STDEV(D9:D508)</f>
        <v>0.16517285609265256</v>
      </c>
      <c r="E4">
        <f>STDEV(E9:E508)</f>
        <v>0.2080405484787255</v>
      </c>
      <c r="F4">
        <f>STDEV(F9:F508)</f>
        <v>0.24756776377815695</v>
      </c>
      <c r="G4">
        <f>STDEV(G9:G508)</f>
        <v>0.29231010942564062</v>
      </c>
      <c r="H4">
        <f>STDEV(H9:H508)</f>
        <v>0.3286425388245488</v>
      </c>
      <c r="I4">
        <f>STDEV(I9:I508)</f>
        <v>0.35812852007361029</v>
      </c>
    </row>
    <row r="5" spans="1:20">
      <c r="A5" t="s">
        <v>68</v>
      </c>
      <c r="B5">
        <f>100*B4/B3</f>
        <v>2.1659650936316139</v>
      </c>
      <c r="C5">
        <f>100*C4/C3</f>
        <v>3.9607157498504457</v>
      </c>
      <c r="D5">
        <f>100*D4/D3</f>
        <v>5.4756231092388479</v>
      </c>
      <c r="E5">
        <f>100*E4/E3</f>
        <v>6.9040133022001262</v>
      </c>
      <c r="F5">
        <f>100*F4/F3</f>
        <v>8.2237969381225859</v>
      </c>
      <c r="G5">
        <f>100*G4/G3</f>
        <v>9.718074715122702</v>
      </c>
      <c r="H5">
        <f>100*H4/H3</f>
        <v>10.933884608726027</v>
      </c>
      <c r="I5">
        <f>100*I4/I3</f>
        <v>11.922909883935182</v>
      </c>
      <c r="K5" t="s">
        <v>84</v>
      </c>
      <c r="M5" t="str">
        <f>SimData!$B$8</f>
        <v>T+1</v>
      </c>
      <c r="N5" t="str">
        <f>SimData!$C$8</f>
        <v>T+2</v>
      </c>
      <c r="O5" t="str">
        <f>SimData!$D$8</f>
        <v>T+3</v>
      </c>
      <c r="P5" t="str">
        <f>SimData!$E$8</f>
        <v>T+4</v>
      </c>
      <c r="Q5" t="str">
        <f>SimData!$F$8</f>
        <v>T+5</v>
      </c>
      <c r="R5" t="str">
        <f>SimData!$G$8</f>
        <v>T+6</v>
      </c>
      <c r="S5" t="str">
        <f>SimData!$H$8</f>
        <v>T+7</v>
      </c>
      <c r="T5" t="str">
        <f>SimData!$I$8</f>
        <v>T+8</v>
      </c>
    </row>
    <row r="6" spans="1:20">
      <c r="A6" t="s">
        <v>69</v>
      </c>
      <c r="B6">
        <f>MIN(B9:B508)</f>
        <v>2.8216702650356611</v>
      </c>
      <c r="C6">
        <f>MIN(C9:C508)</f>
        <v>2.6570811934305412</v>
      </c>
      <c r="D6">
        <f>MIN(D9:D508)</f>
        <v>2.6042341746167841</v>
      </c>
      <c r="E6">
        <f>MIN(E9:E508)</f>
        <v>2.4889107091594886</v>
      </c>
      <c r="F6">
        <f>MIN(F9:F508)</f>
        <v>2.3198556736775457</v>
      </c>
      <c r="G6">
        <f>MIN(G9:G508)</f>
        <v>2.1557744732914186</v>
      </c>
      <c r="H6">
        <f>MIN(H9:H508)</f>
        <v>1.9577775937192516</v>
      </c>
      <c r="I6">
        <f>MIN(I9:I508)</f>
        <v>1.7890815295228366</v>
      </c>
      <c r="L6" t="s">
        <v>83</v>
      </c>
      <c r="M6">
        <f>AVERAGE(SimData!$B$9:$B$508)</f>
        <v>3.0260534750137928</v>
      </c>
      <c r="N6">
        <f>AVERAGE(SimData!$C$9:$C$508)</f>
        <v>3.0200732311241509</v>
      </c>
      <c r="O6">
        <f>AVERAGE(SimData!$D$9:$D$508)</f>
        <v>3.0165125100367396</v>
      </c>
      <c r="P6">
        <f>AVERAGE(SimData!$E$9:$E$508)</f>
        <v>3.0133277468110973</v>
      </c>
      <c r="Q6">
        <f>AVERAGE(SimData!$F$9:$F$508)</f>
        <v>3.010382742192006</v>
      </c>
      <c r="R6">
        <f>AVERAGE(SimData!$G$9:$G$508)</f>
        <v>3.0079014413293681</v>
      </c>
      <c r="S6">
        <f>AVERAGE(SimData!$H$9:$H$508)</f>
        <v>3.0057253262236592</v>
      </c>
      <c r="T6">
        <f>AVERAGE(SimData!$I$9:$I$508)</f>
        <v>3.0037006365044272</v>
      </c>
    </row>
    <row r="7" spans="1:20">
      <c r="A7" t="s">
        <v>70</v>
      </c>
      <c r="B7">
        <f>MAX(B9:B508)</f>
        <v>3.2317966889259351</v>
      </c>
      <c r="C7">
        <f>MAX(C9:C508)</f>
        <v>3.3418387873681312</v>
      </c>
      <c r="D7">
        <f>MAX(D9:D508)</f>
        <v>3.4619327055633162</v>
      </c>
      <c r="E7">
        <f>MAX(E9:E508)</f>
        <v>3.6794934087796931</v>
      </c>
      <c r="F7">
        <f>MAX(F9:F508)</f>
        <v>3.6518582204873788</v>
      </c>
      <c r="G7">
        <f>MAX(G9:G508)</f>
        <v>3.866444487317501</v>
      </c>
      <c r="H7">
        <f>MAX(H9:H508)</f>
        <v>3.9491131241422499</v>
      </c>
      <c r="I7">
        <f>MAX(I9:I508)</f>
        <v>4.0228960476624644</v>
      </c>
      <c r="K7">
        <v>0.05</v>
      </c>
      <c r="L7" t="str">
        <f>ROUND(100*$K$7,1)&amp;IF(AND(VALUE(RIGHT(ROUND(100*$K$7,1),2))&gt;10,VALUE(RIGHT(ROUND(100*$AN$14,1),2))&lt;20)=TRUE,"th",IF(RIGHT(ROUND(100*$K$7,1))="1","st",IF(RIGHT(ROUND(100*$K$7,0))="2","nd",IF(RIGHT(ROUND(100*$K$7,1))="3","rd","th"))))&amp;" Percentile"</f>
        <v>5th Percentile</v>
      </c>
      <c r="M7">
        <f>_xll.QUANTILE(SimData!$B$9:$B$508,SimData!$K$7)</f>
        <v>2.9184102315445379</v>
      </c>
      <c r="N7">
        <f>_xll.QUANTILE(SimData!$C$9:$C$508,SimData!$K$7)</f>
        <v>2.8262867030889263</v>
      </c>
      <c r="O7">
        <f>_xll.QUANTILE(SimData!$D$9:$D$508,SimData!$K$7)</f>
        <v>2.7364366017198463</v>
      </c>
      <c r="P7">
        <f>_xll.QUANTILE(SimData!$E$9:$E$508,SimData!$K$7)</f>
        <v>2.6843579326747227</v>
      </c>
      <c r="Q7">
        <f>_xll.QUANTILE(SimData!$F$9:$F$508,SimData!$K$7)</f>
        <v>2.6353646486934075</v>
      </c>
      <c r="R7">
        <f>_xll.QUANTILE(SimData!$G$9:$G$508,SimData!$K$7)</f>
        <v>2.5425324577571198</v>
      </c>
      <c r="S7">
        <f>_xll.QUANTILE(SimData!$H$9:$H$508,SimData!$K$7)</f>
        <v>2.4744387741279916</v>
      </c>
      <c r="T7">
        <f>_xll.QUANTILE(SimData!$I$9:$I$508,SimData!$K$7)</f>
        <v>2.4066861306510172</v>
      </c>
    </row>
    <row r="8" spans="1:20">
      <c r="A8" t="s">
        <v>71</v>
      </c>
      <c r="B8" t="str">
        <f>data!$H$280</f>
        <v>T+1</v>
      </c>
      <c r="C8" t="str">
        <f>data!$H$281</f>
        <v>T+2</v>
      </c>
      <c r="D8" t="str">
        <f>data!$H$282</f>
        <v>T+3</v>
      </c>
      <c r="E8" t="str">
        <f>data!$H$283</f>
        <v>T+4</v>
      </c>
      <c r="F8" t="str">
        <f>data!$H$284</f>
        <v>T+5</v>
      </c>
      <c r="G8" t="str">
        <f>data!$H$285</f>
        <v>T+6</v>
      </c>
      <c r="H8" t="str">
        <f>data!$H$286</f>
        <v>T+7</v>
      </c>
      <c r="I8" t="str">
        <f>data!$H$287</f>
        <v>T+8</v>
      </c>
      <c r="K8">
        <v>0.25</v>
      </c>
      <c r="L8" t="str">
        <f>ROUND(100*$K$8,1)&amp;IF(AND(VALUE(RIGHT(ROUND(100*$K$8,1),2))&gt;10,VALUE(RIGHT(ROUND(100*$AN$14,1),2))&lt;20)=TRUE,"th",IF(RIGHT(ROUND(100*$K$8,1))="1","st",IF(RIGHT(ROUND(100*$K$8,0))="2","nd",IF(RIGHT(ROUND(100*$K$8,1))="3","rd","th"))))&amp;" Percentile"</f>
        <v>25th Percentile</v>
      </c>
      <c r="M8">
        <f>_xll.QUANTILE(SimData!$B$9:$B$508,SimData!$K$8)</f>
        <v>2.9818464030267391</v>
      </c>
      <c r="N8">
        <f>_xll.QUANTILE(SimData!$C$9:$C$508,SimData!$K$8)</f>
        <v>2.9395202872984307</v>
      </c>
      <c r="O8">
        <f>_xll.QUANTILE(SimData!$D$9:$D$508,SimData!$K$8)</f>
        <v>2.9118307711582725</v>
      </c>
      <c r="P8">
        <f>_xll.QUANTILE(SimData!$E$9:$E$508,SimData!$K$8)</f>
        <v>2.8610923838168736</v>
      </c>
      <c r="Q8">
        <f>_xll.QUANTILE(SimData!$F$9:$F$508,SimData!$K$8)</f>
        <v>2.8296281466951752</v>
      </c>
      <c r="R8">
        <f>_xll.QUANTILE(SimData!$G$9:$G$508,SimData!$K$8)</f>
        <v>2.8057701092326557</v>
      </c>
      <c r="S8">
        <f>_xll.QUANTILE(SimData!$H$9:$H$508,SimData!$K$8)</f>
        <v>2.780595265192888</v>
      </c>
      <c r="T8">
        <f>_xll.QUANTILE(SimData!$I$9:$I$508,SimData!$K$8)</f>
        <v>2.7638341529108836</v>
      </c>
    </row>
    <row r="9" spans="1:20">
      <c r="A9">
        <v>1</v>
      </c>
      <c r="B9">
        <v>3.0281625549819555</v>
      </c>
      <c r="C9">
        <v>2.8961860796522978</v>
      </c>
      <c r="D9">
        <v>2.8749260938138623</v>
      </c>
      <c r="E9">
        <v>2.9476687776731927</v>
      </c>
      <c r="F9">
        <v>2.9546692845771614</v>
      </c>
      <c r="G9">
        <v>2.9374701796170011</v>
      </c>
      <c r="H9">
        <v>2.8041988582000701</v>
      </c>
      <c r="I9">
        <v>2.7245543918467718</v>
      </c>
      <c r="K9">
        <v>0.75</v>
      </c>
      <c r="L9" t="str">
        <f>ROUND(100*$K$9,1)&amp;IF(AND(VALUE(RIGHT(ROUND(100*$K$9,1),2))&gt;10,VALUE(RIGHT(ROUND(100*$AN$14,1),2))&lt;20)=TRUE,"th",IF(RIGHT(ROUND(100*$K$9,1))="1","st",IF(RIGHT(ROUND(100*$K$9,0))="2","nd",IF(RIGHT(ROUND(100*$K$9,1))="3","rd","th"))))&amp;" Percentile"</f>
        <v>75th Percentile</v>
      </c>
      <c r="M9">
        <f>_xll.QUANTILE(SimData!$B$9:$B$508,SimData!$K$9)</f>
        <v>3.0702787297248575</v>
      </c>
      <c r="N9">
        <f>_xll.QUANTILE(SimData!$C$9:$C$508,SimData!$K$9)</f>
        <v>3.0952281096363481</v>
      </c>
      <c r="O9">
        <f>_xll.QUANTILE(SimData!$D$9:$D$508,SimData!$K$9)</f>
        <v>3.1254777156472517</v>
      </c>
      <c r="P9">
        <f>_xll.QUANTILE(SimData!$E$9:$E$508,SimData!$K$9)</f>
        <v>3.1633336734593946</v>
      </c>
      <c r="Q9">
        <f>_xll.QUANTILE(SimData!$F$9:$F$508,SimData!$K$9)</f>
        <v>3.1784578020949517</v>
      </c>
      <c r="R9">
        <f>_xll.QUANTILE(SimData!$G$9:$G$508,SimData!$K$9)</f>
        <v>3.2056581936561344</v>
      </c>
      <c r="S9">
        <f>_xll.QUANTILE(SimData!$H$9:$H$508,SimData!$K$9)</f>
        <v>3.215915512628408</v>
      </c>
      <c r="T9">
        <f>_xll.QUANTILE(SimData!$I$9:$I$508,SimData!$K$9)</f>
        <v>3.2335706471315513</v>
      </c>
    </row>
    <row r="10" spans="1:20">
      <c r="A10">
        <v>2</v>
      </c>
      <c r="B10">
        <v>2.9931128021155691</v>
      </c>
      <c r="C10">
        <v>2.8963045831553087</v>
      </c>
      <c r="D10">
        <v>2.8679355430926261</v>
      </c>
      <c r="E10">
        <v>2.818914739328986</v>
      </c>
      <c r="F10">
        <v>2.7077172834478422</v>
      </c>
      <c r="G10">
        <v>2.5910796688895998</v>
      </c>
      <c r="H10">
        <v>2.6122307272974421</v>
      </c>
      <c r="I10">
        <v>2.6066915313369523</v>
      </c>
      <c r="K10">
        <v>0.95</v>
      </c>
      <c r="L10" t="str">
        <f>ROUND(100*$K$10,1)&amp;IF(AND(VALUE(RIGHT(ROUND(100*$K$10,1),2))&gt;10,VALUE(RIGHT(ROUND(100*$AN$14,1),2))&lt;20)=TRUE,"th",IF(RIGHT(ROUND(100*$K$10,1))="1","st",IF(RIGHT(ROUND(100*$K$10,0))="2","nd",IF(RIGHT(ROUND(100*$K$10,1))="3","rd","th"))))&amp;" Percentile"</f>
        <v>95th Percentile</v>
      </c>
      <c r="M10">
        <f>_xll.QUANTILE(SimData!$B$9:$B$508,SimData!$K$10)</f>
        <v>3.1335768209533272</v>
      </c>
      <c r="N10">
        <f>_xll.QUANTILE(SimData!$C$9:$C$508,SimData!$K$10)</f>
        <v>3.2238195371591249</v>
      </c>
      <c r="O10">
        <f>_xll.QUANTILE(SimData!$D$9:$D$508,SimData!$K$10)</f>
        <v>3.2953622616966864</v>
      </c>
      <c r="P10">
        <f>_xll.QUANTILE(SimData!$E$9:$E$508,SimData!$K$10)</f>
        <v>3.3644645059872493</v>
      </c>
      <c r="Q10">
        <f>_xll.QUANTILE(SimData!$F$9:$F$508,SimData!$K$10)</f>
        <v>3.4473884455750641</v>
      </c>
      <c r="R10">
        <f>_xll.QUANTILE(SimData!$G$9:$G$508,SimData!$K$10)</f>
        <v>3.5159080709290196</v>
      </c>
      <c r="S10">
        <f>_xll.QUANTILE(SimData!$H$9:$H$508,SimData!$K$10)</f>
        <v>3.5484008421860245</v>
      </c>
      <c r="T10">
        <f>_xll.QUANTILE(SimData!$I$9:$I$508,SimData!$K$10)</f>
        <v>3.5848234884803865</v>
      </c>
    </row>
    <row r="11" spans="1:20">
      <c r="A11">
        <v>3</v>
      </c>
      <c r="B11">
        <v>3.0394906855550308</v>
      </c>
      <c r="C11">
        <v>3.0254751373177644</v>
      </c>
      <c r="D11">
        <v>2.898331030847332</v>
      </c>
      <c r="E11">
        <v>2.8569581423840891</v>
      </c>
      <c r="F11">
        <v>2.7837781103912795</v>
      </c>
      <c r="G11">
        <v>2.6802516389966962</v>
      </c>
      <c r="H11">
        <v>2.6701112604433455</v>
      </c>
      <c r="I11">
        <v>2.7357697655555708</v>
      </c>
    </row>
    <row r="12" spans="1:20">
      <c r="A12">
        <v>4</v>
      </c>
      <c r="B12">
        <v>3.0782744414080994</v>
      </c>
      <c r="C12">
        <v>3.0798275458314155</v>
      </c>
      <c r="D12">
        <v>3.1415269912479666</v>
      </c>
      <c r="E12">
        <v>3.2093884568841244</v>
      </c>
      <c r="F12">
        <v>3.2524887258603368</v>
      </c>
      <c r="G12">
        <v>3.2968923966435839</v>
      </c>
      <c r="H12">
        <v>3.2083083410007465</v>
      </c>
      <c r="I12">
        <v>3.1084276261655979</v>
      </c>
    </row>
    <row r="13" spans="1:20">
      <c r="A13">
        <v>5</v>
      </c>
      <c r="B13">
        <v>3.128982986996828</v>
      </c>
      <c r="C13">
        <v>3.1813633000800086</v>
      </c>
      <c r="D13">
        <v>3.2303630298430903</v>
      </c>
      <c r="E13">
        <v>3.2862526622956327</v>
      </c>
      <c r="F13">
        <v>3.3287209348616869</v>
      </c>
      <c r="G13">
        <v>3.4362149701354427</v>
      </c>
      <c r="H13">
        <v>3.5123574562602853</v>
      </c>
      <c r="I13">
        <v>3.5115217059734989</v>
      </c>
    </row>
    <row r="14" spans="1:20">
      <c r="A14">
        <v>6</v>
      </c>
      <c r="B14">
        <v>3.0673589755217909</v>
      </c>
      <c r="C14">
        <v>2.9955058814792013</v>
      </c>
      <c r="D14">
        <v>2.9294996943724203</v>
      </c>
      <c r="E14">
        <v>2.8560999453213665</v>
      </c>
      <c r="F14">
        <v>2.9090043044093665</v>
      </c>
      <c r="G14">
        <v>2.8805477582113506</v>
      </c>
      <c r="H14">
        <v>2.9437853847410902</v>
      </c>
      <c r="I14">
        <v>2.8182465239329066</v>
      </c>
    </row>
    <row r="15" spans="1:20">
      <c r="A15">
        <v>7</v>
      </c>
      <c r="B15">
        <v>2.9177232949374661</v>
      </c>
      <c r="C15">
        <v>2.8669331236331375</v>
      </c>
      <c r="D15">
        <v>2.8642898408131403</v>
      </c>
      <c r="E15">
        <v>2.795284336707728</v>
      </c>
      <c r="F15">
        <v>2.6506297032734012</v>
      </c>
      <c r="G15">
        <v>2.4841851839938922</v>
      </c>
      <c r="H15">
        <v>2.3295647892944298</v>
      </c>
      <c r="I15">
        <v>2.3094191975811436</v>
      </c>
    </row>
    <row r="16" spans="1:20">
      <c r="A16">
        <v>8</v>
      </c>
      <c r="B16">
        <v>2.9792742784803918</v>
      </c>
      <c r="C16">
        <v>3.0366374777022838</v>
      </c>
      <c r="D16">
        <v>3.1343418164605441</v>
      </c>
      <c r="E16">
        <v>3.2577900018298673</v>
      </c>
      <c r="F16">
        <v>3.2751724677580971</v>
      </c>
      <c r="G16">
        <v>3.197675640560746</v>
      </c>
      <c r="H16">
        <v>3.1126818823280185</v>
      </c>
      <c r="I16">
        <v>3.0930666168126177</v>
      </c>
    </row>
    <row r="17" spans="1:28">
      <c r="A17">
        <v>9</v>
      </c>
      <c r="B17">
        <v>3.1374162514834678</v>
      </c>
      <c r="C17">
        <v>3.2080848525253378</v>
      </c>
      <c r="D17">
        <v>3.1893504612127574</v>
      </c>
      <c r="E17">
        <v>3.1079250749758147</v>
      </c>
      <c r="F17">
        <v>3.063664394898916</v>
      </c>
      <c r="G17">
        <v>3.0461630428554329</v>
      </c>
      <c r="H17">
        <v>2.9151206290859308</v>
      </c>
      <c r="I17">
        <v>2.9007358854530518</v>
      </c>
    </row>
    <row r="18" spans="1:28">
      <c r="A18">
        <v>10</v>
      </c>
      <c r="B18">
        <v>3.0485921439121895</v>
      </c>
      <c r="C18">
        <v>3.1036945887999958</v>
      </c>
      <c r="D18">
        <v>3.1331928982375024</v>
      </c>
      <c r="E18">
        <v>3.1187271837257504</v>
      </c>
      <c r="F18">
        <v>3.0977653734001724</v>
      </c>
      <c r="G18">
        <v>3.2137640021139644</v>
      </c>
      <c r="H18">
        <v>3.3392767174030333</v>
      </c>
      <c r="I18">
        <v>3.3800513655290865</v>
      </c>
    </row>
    <row r="19" spans="1:28">
      <c r="A19">
        <v>11</v>
      </c>
      <c r="B19">
        <v>3.049598090956013</v>
      </c>
      <c r="C19">
        <v>3.0504903568221122</v>
      </c>
      <c r="D19">
        <v>3.038778432350024</v>
      </c>
      <c r="E19">
        <v>3.0510248110994271</v>
      </c>
      <c r="F19">
        <v>3.0452435787038161</v>
      </c>
      <c r="G19">
        <v>3.0307069269810083</v>
      </c>
      <c r="H19">
        <v>2.977266922109516</v>
      </c>
      <c r="I19">
        <v>2.8563483575926529</v>
      </c>
    </row>
    <row r="20" spans="1:28">
      <c r="A20">
        <v>12</v>
      </c>
      <c r="B20">
        <v>2.9631943030874104</v>
      </c>
      <c r="C20">
        <v>2.9654661105841882</v>
      </c>
      <c r="D20">
        <v>2.949110511650018</v>
      </c>
      <c r="E20">
        <v>3.0082730793545571</v>
      </c>
      <c r="F20">
        <v>2.9791916382933334</v>
      </c>
      <c r="G20">
        <v>3.0717671763087036</v>
      </c>
      <c r="H20">
        <v>3.1082925803625461</v>
      </c>
      <c r="I20">
        <v>3.1377911393965361</v>
      </c>
    </row>
    <row r="21" spans="1:28">
      <c r="A21">
        <v>13</v>
      </c>
      <c r="B21">
        <v>3.1159897073355309</v>
      </c>
      <c r="C21">
        <v>3.2243664343943044</v>
      </c>
      <c r="D21">
        <v>3.2852487685609977</v>
      </c>
      <c r="E21">
        <v>3.3172341917099635</v>
      </c>
      <c r="F21">
        <v>3.2925064843519962</v>
      </c>
      <c r="G21">
        <v>3.2854332468492711</v>
      </c>
      <c r="H21">
        <v>3.2807191182114024</v>
      </c>
      <c r="I21">
        <v>3.1829158427499511</v>
      </c>
      <c r="L21" t="s">
        <v>85</v>
      </c>
    </row>
    <row r="22" spans="1:28">
      <c r="A22">
        <v>14</v>
      </c>
      <c r="B22">
        <v>2.9131824351493711</v>
      </c>
      <c r="C22">
        <v>2.8217499810445568</v>
      </c>
      <c r="D22">
        <v>2.7380298850837632</v>
      </c>
      <c r="E22">
        <v>2.7047755997215828</v>
      </c>
      <c r="F22">
        <v>2.7836114500905538</v>
      </c>
      <c r="G22">
        <v>2.8936262732614564</v>
      </c>
      <c r="H22">
        <v>2.9530920041264634</v>
      </c>
      <c r="I22">
        <v>2.976745231307226</v>
      </c>
      <c r="M22" t="str">
        <f>SimData!$B$8</f>
        <v>T+1</v>
      </c>
      <c r="O22" t="str">
        <f>SimData!$C$8</f>
        <v>T+2</v>
      </c>
      <c r="Q22" t="str">
        <f>SimData!$D$8</f>
        <v>T+3</v>
      </c>
      <c r="S22" t="str">
        <f>SimData!$E$8</f>
        <v>T+4</v>
      </c>
      <c r="U22" t="str">
        <f>SimData!$F$8</f>
        <v>T+5</v>
      </c>
      <c r="W22" t="str">
        <f>SimData!$G$8</f>
        <v>T+6</v>
      </c>
      <c r="Y22" t="str">
        <f>SimData!$H$8</f>
        <v>T+7</v>
      </c>
      <c r="AA22" t="str">
        <f>SimData!$I$8</f>
        <v>T+8</v>
      </c>
    </row>
    <row r="23" spans="1:28">
      <c r="A23">
        <v>15</v>
      </c>
      <c r="B23">
        <v>2.9721210612088096</v>
      </c>
      <c r="C23">
        <v>2.9604864677468812</v>
      </c>
      <c r="D23">
        <v>3.0128188108981662</v>
      </c>
      <c r="E23">
        <v>2.9882142348954916</v>
      </c>
      <c r="F23">
        <v>3.0229711554046448</v>
      </c>
      <c r="G23">
        <v>3.0961874928026401</v>
      </c>
      <c r="H23">
        <v>3.0627752511791599</v>
      </c>
      <c r="I23">
        <v>3.0265943358395502</v>
      </c>
      <c r="L23" t="s">
        <v>86</v>
      </c>
      <c r="M23">
        <f ca="1">_xll.KDEINV(SimData!$B$9:$B$508,$M$25,$M$26,0.01/(COUNT(SimData!$B$9:$B$508)+1))</f>
        <v>2.7748766378192409</v>
      </c>
      <c r="O23">
        <f ca="1">_xll.KDEINV(SimData!$C$9:$C$508,$O$25,$O$26,0.01/(COUNT(SimData!$C$9:$C$508)+1))</f>
        <v>2.5749651026955354</v>
      </c>
      <c r="Q23">
        <f ca="1">_xll.KDEINV(SimData!$D$9:$D$508,$Q$25,$Q$26,0.01/(COUNT(SimData!$D$9:$D$508)+1))</f>
        <v>2.4767218621973788</v>
      </c>
      <c r="S23">
        <f ca="1">_xll.KDEINV(SimData!$E$9:$E$508,$S$25,$S$26,0.01/(COUNT(SimData!$E$9:$E$508)+1))</f>
        <v>2.3201231652432162</v>
      </c>
      <c r="U23">
        <f ca="1">_xll.KDEINV(SimData!$F$9:$F$508,$U$25,$U$26,0.01/(COUNT(SimData!$F$9:$F$508)+1))</f>
        <v>2.1220520350359795</v>
      </c>
      <c r="W23">
        <f ca="1">_xll.KDEINV(SimData!$G$9:$G$508,$W$25,$W$26,0.01/(COUNT(SimData!$G$9:$G$508)+1))</f>
        <v>1.9270817881514799</v>
      </c>
      <c r="Y23">
        <f ca="1">_xll.KDEINV(SimData!$H$9:$H$508,$Y$25,$Y$26,0.01/(COUNT(SimData!$H$9:$H$508)+1))</f>
        <v>1.7266736070056328</v>
      </c>
      <c r="AA23">
        <f ca="1">_xll.KDEINV(SimData!$I$9:$I$508,$AA$25,$AA$26,0.01/(COUNT(SimData!$I$9:$I$508)+1))</f>
        <v>1.542149156544542</v>
      </c>
    </row>
    <row r="24" spans="1:28">
      <c r="A24">
        <v>16</v>
      </c>
      <c r="B24">
        <v>3.0094033798043336</v>
      </c>
      <c r="C24">
        <v>2.9665093837154188</v>
      </c>
      <c r="D24">
        <v>2.890930129046585</v>
      </c>
      <c r="E24">
        <v>2.8729565444615841</v>
      </c>
      <c r="F24">
        <v>2.8970001523372093</v>
      </c>
      <c r="G24">
        <v>2.9635546190464241</v>
      </c>
      <c r="H24">
        <v>3.027678273055368</v>
      </c>
      <c r="I24">
        <v>2.971605056000278</v>
      </c>
      <c r="L24" t="s">
        <v>87</v>
      </c>
      <c r="M24">
        <f ca="1">_xll.KDEINV(SimData!$B$9:$B$508,$M$25,$M$26,1-0.01/(COUNT(SimData!$B$9:$B$508)+1))</f>
        <v>3.2785273821692043</v>
      </c>
      <c r="O24">
        <f ca="1">_xll.KDEINV(SimData!$C$9:$C$508,$O$25,$O$26,1-0.01/(COUNT(SimData!$C$9:$C$508)+1))</f>
        <v>3.4309058987064418</v>
      </c>
      <c r="Q24">
        <f ca="1">_xll.KDEINV(SimData!$D$9:$D$508,$Q$25,$Q$26,1-0.01/(COUNT(SimData!$D$9:$D$508)+1))</f>
        <v>3.5854092141304932</v>
      </c>
      <c r="S24">
        <f ca="1">_xll.KDEINV(SimData!$E$9:$E$508,$S$25,$S$26,1-0.01/(COUNT(SimData!$E$9:$E$508)+1))</f>
        <v>3.8277951347103216</v>
      </c>
      <c r="U24">
        <f ca="1">_xll.KDEINV(SimData!$F$9:$F$508,$U$25,$U$26,1-0.01/(COUNT(SimData!$F$9:$F$508)+1))</f>
        <v>3.8513314652921147</v>
      </c>
      <c r="W24">
        <f ca="1">_xll.KDEINV(SimData!$G$9:$G$508,$W$25,$W$26,1-0.01/(COUNT(SimData!$G$9:$G$508)+1))</f>
        <v>4.0754404625606995</v>
      </c>
      <c r="Y24">
        <f ca="1">_xll.KDEINV(SimData!$H$9:$H$508,$Y$25,$Y$26,1-0.01/(COUNT(SimData!$H$9:$H$508)+1))</f>
        <v>4.1884793532162208</v>
      </c>
      <c r="AA24">
        <f ca="1">_xll.KDEINV(SimData!$I$9:$I$508,$AA$25,$AA$26,1-0.01/(COUNT(SimData!$I$9:$I$508)+1))</f>
        <v>4.3005662652260526</v>
      </c>
    </row>
    <row r="25" spans="1:28" ht="15.75" thickBot="1">
      <c r="A25">
        <v>17</v>
      </c>
      <c r="B25">
        <v>2.8674546521775932</v>
      </c>
      <c r="C25">
        <v>2.7789618398346936</v>
      </c>
      <c r="D25">
        <v>2.7377486693563986</v>
      </c>
      <c r="E25">
        <v>2.7618765463827453</v>
      </c>
      <c r="F25">
        <v>2.7885839606562297</v>
      </c>
      <c r="G25">
        <v>2.8290211225412376</v>
      </c>
      <c r="H25">
        <v>2.8676170894069228</v>
      </c>
      <c r="I25">
        <v>2.9984501149951477</v>
      </c>
      <c r="L25" t="s">
        <v>88</v>
      </c>
      <c r="M25">
        <f>_xll.BANDWIDTH(SimData!$B$9:$B$508)</f>
        <v>1.9994869816496397E-2</v>
      </c>
      <c r="O25">
        <f>_xll.BANDWIDTH(SimData!$C$9:$C$508)</f>
        <v>3.5234645741388897E-2</v>
      </c>
      <c r="Q25">
        <f>_xll.BANDWIDTH(SimData!$D$9:$D$508)</f>
        <v>4.82373663388058E-2</v>
      </c>
      <c r="S25">
        <f>_xll.BANDWIDTH(SimData!$E$9:$E$508)</f>
        <v>6.3629696899615687E-2</v>
      </c>
      <c r="U25">
        <f>_xll.BANDWIDTH(SimData!$F$9:$F$508)</f>
        <v>7.5719189775793838E-2</v>
      </c>
      <c r="W25">
        <f>_xll.BANDWIDTH(SimData!$G$9:$G$508)</f>
        <v>8.9403742681194276E-2</v>
      </c>
      <c r="Y25">
        <f>_xll.BANDWIDTH(SimData!$H$9:$H$508)</f>
        <v>9.8417254049457031E-2</v>
      </c>
      <c r="AA25">
        <f>_xll.BANDWIDTH(SimData!$I$9:$I$508)</f>
        <v>0.10592384919640728</v>
      </c>
    </row>
    <row r="26" spans="1:28" ht="16.5" thickTop="1" thickBot="1">
      <c r="A26">
        <v>18</v>
      </c>
      <c r="B26">
        <v>3.022552604607005</v>
      </c>
      <c r="C26">
        <v>3.0580246766983445</v>
      </c>
      <c r="D26">
        <v>2.996297767589426</v>
      </c>
      <c r="E26">
        <v>2.9610625636609269</v>
      </c>
      <c r="F26">
        <v>2.9260673984304431</v>
      </c>
      <c r="G26">
        <v>2.89008847725525</v>
      </c>
      <c r="H26">
        <v>2.8587216222383938</v>
      </c>
      <c r="I26">
        <v>2.7697245795901901</v>
      </c>
      <c r="L26" t="s">
        <v>89</v>
      </c>
      <c r="M26" s="46" t="s">
        <v>93</v>
      </c>
      <c r="O26" s="46" t="s">
        <v>93</v>
      </c>
      <c r="Q26" s="46" t="s">
        <v>93</v>
      </c>
      <c r="S26" s="46" t="s">
        <v>93</v>
      </c>
      <c r="U26" s="46" t="s">
        <v>93</v>
      </c>
      <c r="W26" s="46" t="s">
        <v>93</v>
      </c>
      <c r="Y26" s="46" t="s">
        <v>93</v>
      </c>
      <c r="AA26" s="46" t="s">
        <v>93</v>
      </c>
    </row>
    <row r="27" spans="1:28" ht="15.75" thickTop="1">
      <c r="A27">
        <v>19</v>
      </c>
      <c r="B27">
        <v>3.0662535813389669</v>
      </c>
      <c r="C27">
        <v>3.0589228983636794</v>
      </c>
      <c r="D27">
        <v>3.0995247395582792</v>
      </c>
      <c r="E27">
        <v>3.1714373420487685</v>
      </c>
      <c r="F27">
        <v>3.1514672199796014</v>
      </c>
      <c r="G27">
        <v>3.1194235762457709</v>
      </c>
      <c r="H27">
        <v>3.2032766029056328</v>
      </c>
      <c r="I27">
        <v>3.2585292732720452</v>
      </c>
      <c r="L27" t="s">
        <v>90</v>
      </c>
      <c r="M27" s="47">
        <f>MIN(0.95, 1 - 1 / (COUNT(SimData!$B$9:$B$508) - 1))</f>
        <v>0.95</v>
      </c>
      <c r="O27" s="47">
        <f>$M$27</f>
        <v>0.95</v>
      </c>
      <c r="Q27" s="47">
        <f>$M$27</f>
        <v>0.95</v>
      </c>
      <c r="S27" s="47">
        <f>$M$27</f>
        <v>0.95</v>
      </c>
      <c r="U27" s="47">
        <f>$M$27</f>
        <v>0.95</v>
      </c>
      <c r="W27" s="47">
        <f>$M$27</f>
        <v>0.95</v>
      </c>
      <c r="Y27" s="47">
        <f>$M$27</f>
        <v>0.95</v>
      </c>
      <c r="AA27" s="47">
        <f>$M$27</f>
        <v>0.95</v>
      </c>
    </row>
    <row r="28" spans="1:28">
      <c r="A28">
        <v>20</v>
      </c>
      <c r="B28">
        <v>3.0347169430724326</v>
      </c>
      <c r="C28">
        <v>3.0534019104775281</v>
      </c>
      <c r="D28">
        <v>3.0181678645977925</v>
      </c>
      <c r="E28">
        <v>3.0245012128287718</v>
      </c>
      <c r="F28">
        <v>2.8938869983669289</v>
      </c>
      <c r="G28">
        <v>2.8259761695471814</v>
      </c>
      <c r="H28">
        <v>2.8764289586196621</v>
      </c>
      <c r="I28">
        <v>2.9429185866729117</v>
      </c>
      <c r="L28" t="s">
        <v>91</v>
      </c>
      <c r="M28" s="48">
        <f>_xll.QUANTILE(SimData!$B$9:$B$508,(1-$M$27)/2)</f>
        <v>2.8969738697830651</v>
      </c>
      <c r="N28" s="49">
        <f>_xll.PDENSITY($M$28,SimData!$B$9:$B$508,$M$25,$M$26,0)</f>
        <v>0.97764290110494467</v>
      </c>
      <c r="O28" s="48">
        <f>_xll.QUANTILE(SimData!$C$9:$C$508,(1-$O$27)/2)</f>
        <v>2.7900109534805981</v>
      </c>
      <c r="P28" s="49">
        <f>_xll.PDENSITY($O$28,SimData!$C$9:$C$508,$O$25,$O$26,0)</f>
        <v>0.61963952929712851</v>
      </c>
      <c r="Q28" s="48">
        <f>_xll.QUANTILE(SimData!$D$9:$D$508,(1-$Q$27)/2)</f>
        <v>2.7005530318449478</v>
      </c>
      <c r="R28" s="49">
        <f>_xll.PDENSITY($Q$28,SimData!$D$9:$D$508,$Q$25,$Q$26,0)</f>
        <v>0.51635265967712718</v>
      </c>
      <c r="S28" s="48">
        <f>_xll.QUANTILE(SimData!$E$9:$E$508,(1-$S$27)/2)</f>
        <v>2.629283282882005</v>
      </c>
      <c r="T28" s="49">
        <f>_xll.PDENSITY($S$28,SimData!$E$9:$E$508,$S$25,$S$26,0)</f>
        <v>0.34797722801154601</v>
      </c>
      <c r="U28" s="48">
        <f>_xll.QUANTILE(SimData!$F$9:$F$508,(1-$U$27)/2)</f>
        <v>2.5448179194043483</v>
      </c>
      <c r="V28" s="49">
        <f>_xll.PDENSITY($U$28,SimData!$F$9:$F$508,$U$25,$U$26,0)</f>
        <v>0.26913032672418585</v>
      </c>
      <c r="W28" s="48">
        <f>_xll.QUANTILE(SimData!$G$9:$G$508,(1-$W$27)/2)</f>
        <v>2.4423970815612672</v>
      </c>
      <c r="X28" s="49">
        <f>_xll.PDENSITY($W$28,SimData!$G$9:$G$508,$W$25,$W$26,0)</f>
        <v>0.20982789237459448</v>
      </c>
      <c r="Y28" s="48">
        <f>_xll.QUANTILE(SimData!$H$9:$H$508,(1-$Y$27)/2)</f>
        <v>2.3399459867086883</v>
      </c>
      <c r="Z28" s="49">
        <f>_xll.PDENSITY($Y$28,SimData!$H$9:$H$508,$Y$25,$Y$26,0)</f>
        <v>0.18032203146614845</v>
      </c>
      <c r="AA28" s="48">
        <f>_xll.QUANTILE(SimData!$I$9:$I$508,(1-$AA$27)/2)</f>
        <v>2.2989655612510433</v>
      </c>
      <c r="AB28" s="49">
        <f>_xll.PDENSITY($AA$28,SimData!$I$9:$I$508,$AA$25,$AA$26,0)</f>
        <v>0.17758438477539673</v>
      </c>
    </row>
    <row r="29" spans="1:28">
      <c r="A29">
        <v>21</v>
      </c>
      <c r="B29">
        <v>2.9662445131001505</v>
      </c>
      <c r="C29">
        <v>2.9217589959307131</v>
      </c>
      <c r="D29">
        <v>2.842379099693078</v>
      </c>
      <c r="E29">
        <v>2.8011671638463826</v>
      </c>
      <c r="F29">
        <v>2.7601239561116881</v>
      </c>
      <c r="G29">
        <v>2.8421321102163994</v>
      </c>
      <c r="H29">
        <v>2.8748818920752437</v>
      </c>
      <c r="I29">
        <v>2.839699947778815</v>
      </c>
      <c r="L29" t="s">
        <v>83</v>
      </c>
      <c r="M29" s="48">
        <f>AVERAGE(SimData!$B$9:$B$508)</f>
        <v>3.0260534750137928</v>
      </c>
      <c r="N29" s="49">
        <f>_xll.PDENSITY($M$29,SimData!$B$9:$B$508,$M$25,$M$26,0)</f>
        <v>5.8290449748922288</v>
      </c>
      <c r="O29" s="48">
        <f>AVERAGE(SimData!$C$9:$C$508)</f>
        <v>3.0200732311241509</v>
      </c>
      <c r="P29" s="49">
        <f>_xll.PDENSITY($O$29,SimData!$C$9:$C$508,$O$25,$O$26,0)</f>
        <v>3.415794732700713</v>
      </c>
      <c r="Q29" s="48">
        <f>AVERAGE(SimData!$D$9:$D$508)</f>
        <v>3.0165125100367396</v>
      </c>
      <c r="R29" s="49">
        <f>_xll.PDENSITY($Q$29,SimData!$D$9:$D$508,$Q$25,$Q$26,0)</f>
        <v>2.3383100523008338</v>
      </c>
      <c r="S29" s="48">
        <f>AVERAGE(SimData!$E$9:$E$508)</f>
        <v>3.0133277468110973</v>
      </c>
      <c r="T29" s="49">
        <f>_xll.PDENSITY($S$29,SimData!$E$9:$E$508,$S$25,$S$26,0)</f>
        <v>1.6549927026517157</v>
      </c>
      <c r="U29" s="48">
        <f>AVERAGE(SimData!$F$9:$F$508)</f>
        <v>3.010382742192006</v>
      </c>
      <c r="V29" s="49">
        <f>_xll.PDENSITY($U$29,SimData!$F$9:$F$508,$U$25,$U$26,0)</f>
        <v>1.4843746694809472</v>
      </c>
      <c r="W29" s="48">
        <f>AVERAGE(SimData!$G$9:$G$508)</f>
        <v>3.0079014413293681</v>
      </c>
      <c r="X29" s="49">
        <f>_xll.PDENSITY($W$29,SimData!$G$9:$G$508,$W$25,$W$26,0)</f>
        <v>1.2544193212041466</v>
      </c>
      <c r="Y29" s="48">
        <f>AVERAGE(SimData!$H$9:$H$508)</f>
        <v>3.0057253262236592</v>
      </c>
      <c r="Z29" s="49">
        <f>_xll.PDENSITY($Y$29,SimData!$H$9:$H$508,$Y$25,$Y$26,0)</f>
        <v>1.1526091766827162</v>
      </c>
      <c r="AA29" s="48">
        <f>AVERAGE(SimData!$I$9:$I$508)</f>
        <v>3.0037006365044272</v>
      </c>
      <c r="AB29" s="49">
        <f>_xll.PDENSITY($AA$29,SimData!$I$9:$I$508,$AA$25,$AA$26,0)</f>
        <v>1.115635405507442</v>
      </c>
    </row>
    <row r="30" spans="1:28">
      <c r="A30">
        <v>22</v>
      </c>
      <c r="B30">
        <v>3.065669212909607</v>
      </c>
      <c r="C30">
        <v>3.087016120731441</v>
      </c>
      <c r="D30">
        <v>3.1686440845624331</v>
      </c>
      <c r="E30">
        <v>3.2216537978966429</v>
      </c>
      <c r="F30">
        <v>3.2299380425141684</v>
      </c>
      <c r="G30">
        <v>3.3235418582590719</v>
      </c>
      <c r="H30">
        <v>3.4215666980691872</v>
      </c>
      <c r="I30">
        <v>3.4447001133073663</v>
      </c>
      <c r="L30" t="s">
        <v>92</v>
      </c>
      <c r="M30" s="49">
        <f>_xll.QUANTILE(SimData!$B$9:$B$508,1-(1-$M$27)/2)</f>
        <v>3.1545760262038471</v>
      </c>
      <c r="N30" s="49">
        <f>_xll.PDENSITY($M$30,SimData!$B$9:$B$508,$M$25,$M$26,0)</f>
        <v>0.99409544400046024</v>
      </c>
      <c r="O30" s="49">
        <f>_xll.QUANTILE(SimData!$C$9:$C$508,1-(1-$O$27)/2)</f>
        <v>3.2515323181632105</v>
      </c>
      <c r="P30" s="49">
        <f>_xll.PDENSITY($O$30,SimData!$C$9:$C$508,$O$25,$O$26,0)</f>
        <v>0.70657145377863728</v>
      </c>
      <c r="Q30" s="49">
        <f>_xll.QUANTILE(SimData!$D$9:$D$508,1-(1-$Q$27)/2)</f>
        <v>3.3503436739011438</v>
      </c>
      <c r="R30" s="49">
        <f>_xll.PDENSITY($Q$30,SimData!$D$9:$D$508,$Q$25,$Q$26,0)</f>
        <v>0.40079512010040824</v>
      </c>
      <c r="S30" s="49">
        <f>_xll.QUANTILE(SimData!$E$9:$E$508,1-(1-$S$27)/2)</f>
        <v>3.4476228359012544</v>
      </c>
      <c r="T30" s="49">
        <f>_xll.PDENSITY($S$30,SimData!$E$9:$E$508,$S$25,$S$26,0)</f>
        <v>0.28478023073183556</v>
      </c>
      <c r="U30" s="49">
        <f>_xll.QUANTILE(SimData!$F$9:$F$508,1-(1-$U$27)/2)</f>
        <v>3.5130561516076146</v>
      </c>
      <c r="V30" s="49">
        <f>_xll.PDENSITY($U$30,SimData!$F$9:$F$508,$U$25,$U$26,0)</f>
        <v>0.25425386156712115</v>
      </c>
      <c r="W30" s="49">
        <f>_xll.QUANTILE(SimData!$G$9:$G$508,1-(1-$W$27)/2)</f>
        <v>3.6082553768116195</v>
      </c>
      <c r="X30" s="49">
        <f>_xll.PDENSITY($W$30,SimData!$G$9:$G$508,$W$25,$W$26,0)</f>
        <v>0.21135049680093349</v>
      </c>
      <c r="Y30" s="49">
        <f>_xll.QUANTILE(SimData!$H$9:$H$508,1-(1-$Y$27)/2)</f>
        <v>3.6619757204865628</v>
      </c>
      <c r="Z30" s="49">
        <f>_xll.PDENSITY($Y$30,SimData!$H$9:$H$508,$Y$25,$Y$26,0)</f>
        <v>0.19822069944916695</v>
      </c>
      <c r="AA30" s="49">
        <f>_xll.QUANTILE(SimData!$I$9:$I$508,1-(1-$AA$27)/2)</f>
        <v>3.7139598908375735</v>
      </c>
      <c r="AB30" s="49">
        <f>_xll.PDENSITY($AA$30,SimData!$I$9:$I$508,$AA$25,$AA$26,0)</f>
        <v>0.16304927659212887</v>
      </c>
    </row>
    <row r="31" spans="1:28">
      <c r="A31">
        <v>23</v>
      </c>
      <c r="B31">
        <v>2.9106411941430697</v>
      </c>
      <c r="C31">
        <v>2.9163950759903434</v>
      </c>
      <c r="D31">
        <v>2.9320102916001249</v>
      </c>
      <c r="E31">
        <v>2.9181715799709265</v>
      </c>
      <c r="F31">
        <v>2.9094197267737738</v>
      </c>
      <c r="G31">
        <v>2.9974404890265833</v>
      </c>
      <c r="H31">
        <v>3.0368145092677432</v>
      </c>
      <c r="I31">
        <v>2.9989383791048994</v>
      </c>
      <c r="L31">
        <v>1</v>
      </c>
      <c r="M31" s="49">
        <f ca="1">$M$23</f>
        <v>2.7748766378192409</v>
      </c>
      <c r="N31" s="49">
        <f ca="1">_xll.PDENSITY($M$31,SimData!$B$9:$B$508,$M$25,$M$26,0)</f>
        <v>2.7382942202406847E-3</v>
      </c>
      <c r="O31" s="49">
        <f ca="1">$O$23</f>
        <v>2.5749651026955354</v>
      </c>
      <c r="P31" s="49">
        <f ca="1">_xll.PDENSITY($O$31,SimData!$C$9:$C$508,$O$25,$O$26,0)</f>
        <v>1.5094177727017104E-3</v>
      </c>
      <c r="Q31" s="49">
        <f ca="1">$Q$23</f>
        <v>2.4767218621973788</v>
      </c>
      <c r="R31" s="49">
        <f ca="1">_xll.PDENSITY($Q$31,SimData!$D$9:$D$508,$Q$25,$Q$26,0)</f>
        <v>1.298483978146294E-3</v>
      </c>
      <c r="S31" s="49">
        <f ca="1">$S$23</f>
        <v>2.3201231652432162</v>
      </c>
      <c r="T31" s="49">
        <f ca="1">_xll.PDENSITY($S$31,SimData!$E$9:$E$508,$S$25,$S$26,0)</f>
        <v>9.7650647355332408E-4</v>
      </c>
      <c r="U31" s="49">
        <f ca="1">$U$23</f>
        <v>2.1220520350359795</v>
      </c>
      <c r="V31" s="49">
        <f ca="1">_xll.PDENSITY($U$31,SimData!$F$9:$F$508,$U$25,$U$26,0)</f>
        <v>8.0066787209910519E-4</v>
      </c>
      <c r="W31" s="49">
        <f ca="1">$W$23</f>
        <v>1.9270817881514799</v>
      </c>
      <c r="X31" s="49">
        <f ca="1">_xll.PDENSITY($W$31,SimData!$G$9:$G$508,$W$25,$W$26,0)</f>
        <v>6.5211161617234885E-4</v>
      </c>
      <c r="Y31" s="49">
        <f ca="1">$Y$23</f>
        <v>1.7266736070056328</v>
      </c>
      <c r="Z31" s="49">
        <f ca="1">_xll.PDENSITY($Y$31,SimData!$H$9:$H$508,$Y$25,$Y$26,0)</f>
        <v>5.5507717411610181E-4</v>
      </c>
      <c r="AA31" s="49">
        <f ca="1">$AA$23</f>
        <v>1.542149156544542</v>
      </c>
      <c r="AB31" s="49">
        <f ca="1">_xll.PDENSITY($AA$31,SimData!$I$9:$I$508,$AA$25,$AA$26,0)</f>
        <v>5.052247231871345E-4</v>
      </c>
    </row>
    <row r="32" spans="1:28">
      <c r="A32">
        <v>24</v>
      </c>
      <c r="B32">
        <v>2.9515081535984691</v>
      </c>
      <c r="C32">
        <v>2.7619082823144843</v>
      </c>
      <c r="D32">
        <v>2.6042341746167841</v>
      </c>
      <c r="E32">
        <v>2.514100165550389</v>
      </c>
      <c r="F32">
        <v>2.3961072045830325</v>
      </c>
      <c r="G32">
        <v>2.2877299752968812</v>
      </c>
      <c r="H32">
        <v>2.2500383255827145</v>
      </c>
      <c r="I32">
        <v>2.3401926717926846</v>
      </c>
      <c r="L32">
        <v>2</v>
      </c>
      <c r="M32" s="48">
        <f ca="1">1/99*($M$24-$M$23)+M31</f>
        <v>2.779964019075301</v>
      </c>
      <c r="N32" s="49">
        <f ca="1">_xll.PDENSITY($M$32,SimData!$B$9:$B$508,$M$25,$M$26,0)</f>
        <v>4.89743576029296E-3</v>
      </c>
      <c r="O32" s="48">
        <f ca="1">1/99*($O$24-$O$23)+O31</f>
        <v>2.5836109693219083</v>
      </c>
      <c r="P32" s="49">
        <f ca="1">_xll.PDENSITY($O$32,SimData!$C$9:$C$508,$O$25,$O$26,0)</f>
        <v>2.6055818575555527E-3</v>
      </c>
      <c r="Q32" s="48">
        <f ca="1">1/99*($Q$24-$Q$23)+Q31</f>
        <v>2.4879207243381174</v>
      </c>
      <c r="R32" s="49">
        <f ca="1">_xll.PDENSITY($Q$32,SimData!$D$9:$D$508,$Q$25,$Q$26,0)</f>
        <v>2.4350844210386182E-3</v>
      </c>
      <c r="S32" s="48">
        <f ca="1">1/99*($S$24-$S$23)+S31</f>
        <v>2.3353521750358133</v>
      </c>
      <c r="T32" s="49">
        <f ca="1">_xll.PDENSITY($S$32,SimData!$E$9:$E$508,$S$25,$S$26,0)</f>
        <v>1.8737695050448744E-3</v>
      </c>
      <c r="U32" s="48">
        <f ca="1">1/99*($U$24-$U$23)+U31</f>
        <v>2.1395195040284656</v>
      </c>
      <c r="V32" s="49">
        <f ca="1">_xll.PDENSITY($U$32,SimData!$F$9:$F$508,$U$25,$U$26,0)</f>
        <v>1.4691438994109687E-3</v>
      </c>
      <c r="W32" s="48">
        <f ca="1">1/99*($W$24-$W$23)+W31</f>
        <v>1.9487823808222802</v>
      </c>
      <c r="X32" s="49">
        <f ca="1">_xll.PDENSITY($W$32,SimData!$G$9:$G$508,$W$25,$W$26,0)</f>
        <v>1.1965847084297212E-3</v>
      </c>
      <c r="Y32" s="48">
        <f ca="1">1/99*($Y$24-$Y$23)+Y31</f>
        <v>1.7515403317148306</v>
      </c>
      <c r="Z32" s="49">
        <f ca="1">_xll.PDENSITY($Y$32,SimData!$H$9:$H$508,$Y$25,$Y$26,0)</f>
        <v>9.9157047163946619E-4</v>
      </c>
      <c r="AA32" s="48">
        <f ca="1">1/99*($AA$24-$AA$23)+AA31</f>
        <v>1.570011955622133</v>
      </c>
      <c r="AB32" s="49">
        <f ca="1">_xll.PDENSITY($AA$32,SimData!$I$9:$I$508,$AA$25,$AA$26,0)</f>
        <v>9.0711929204954607E-4</v>
      </c>
    </row>
    <row r="33" spans="1:28">
      <c r="A33">
        <v>25</v>
      </c>
      <c r="B33">
        <v>3.0916881223513437</v>
      </c>
      <c r="C33">
        <v>3.0351189538231123</v>
      </c>
      <c r="D33">
        <v>3.0232374489955185</v>
      </c>
      <c r="E33">
        <v>3.1467373764842925</v>
      </c>
      <c r="F33">
        <v>3.2182952869498815</v>
      </c>
      <c r="G33">
        <v>3.2315781435200304</v>
      </c>
      <c r="H33">
        <v>3.1459144746981749</v>
      </c>
      <c r="I33">
        <v>3.1636409527934268</v>
      </c>
      <c r="L33">
        <v>3</v>
      </c>
      <c r="M33" s="48">
        <f ca="1">1/99*($M$24-$M$23)+M32</f>
        <v>2.7850514003313611</v>
      </c>
      <c r="N33" s="49">
        <f ca="1">_xll.PDENSITY($M$33,SimData!$B$9:$B$508,$M$25,$M$26,0)</f>
        <v>8.2572054860286636E-3</v>
      </c>
      <c r="O33" s="48">
        <f ca="1">1/99*($O$24-$O$23)+O32</f>
        <v>2.5922568359482812</v>
      </c>
      <c r="P33" s="49">
        <f ca="1">_xll.PDENSITY($O$33,SimData!$C$9:$C$508,$O$25,$O$26,0)</f>
        <v>4.2449563676590536E-3</v>
      </c>
      <c r="Q33" s="48">
        <f ca="1">1/99*($Q$24-$Q$23)+Q32</f>
        <v>2.499119586478856</v>
      </c>
      <c r="R33" s="49">
        <f ca="1">_xll.PDENSITY($Q$33,SimData!$D$9:$D$508,$Q$25,$Q$26,0)</f>
        <v>4.34870672011862E-3</v>
      </c>
      <c r="S33" s="48">
        <f ca="1">1/99*($S$24-$S$23)+S32</f>
        <v>2.3505811848284104</v>
      </c>
      <c r="T33" s="49">
        <f ca="1">_xll.PDENSITY($S$33,SimData!$E$9:$E$508,$S$25,$S$26,0)</f>
        <v>3.4107544763944393E-3</v>
      </c>
      <c r="U33" s="48">
        <f ca="1">1/99*($U$24-$U$23)+U32</f>
        <v>2.1569869730209517</v>
      </c>
      <c r="V33" s="49">
        <f ca="1">_xll.PDENSITY($U$33,SimData!$F$9:$F$508,$U$25,$U$26,0)</f>
        <v>2.5644869506413655E-3</v>
      </c>
      <c r="W33" s="48">
        <f ca="1">1/99*($W$24-$W$23)+W32</f>
        <v>1.9704829734930804</v>
      </c>
      <c r="X33" s="49">
        <f ca="1">_xll.PDENSITY($W$33,SimData!$G$9:$G$508,$W$25,$W$26,0)</f>
        <v>2.0770428006578285E-3</v>
      </c>
      <c r="Y33" s="48">
        <f ca="1">1/99*($Y$24-$Y$23)+Y32</f>
        <v>1.7764070564240284</v>
      </c>
      <c r="Z33" s="49">
        <f ca="1">_xll.PDENSITY($Y$33,SimData!$H$9:$H$508,$Y$25,$Y$26,0)</f>
        <v>1.6692503265671591E-3</v>
      </c>
      <c r="AA33" s="48">
        <f ca="1">1/99*($AA$24-$AA$23)+AA32</f>
        <v>1.5978747546997241</v>
      </c>
      <c r="AB33" s="49">
        <f ca="1">_xll.PDENSITY($AA$33,SimData!$I$9:$I$508,$AA$25,$AA$26,0)</f>
        <v>1.5241717134005938E-3</v>
      </c>
    </row>
    <row r="34" spans="1:28">
      <c r="A34">
        <v>26</v>
      </c>
      <c r="B34">
        <v>2.9803688624919746</v>
      </c>
      <c r="C34">
        <v>3.0172516463205845</v>
      </c>
      <c r="D34">
        <v>2.9300646272003066</v>
      </c>
      <c r="E34">
        <v>2.923327088562599</v>
      </c>
      <c r="F34">
        <v>3.0525215181428287</v>
      </c>
      <c r="G34">
        <v>3.1108440426535093</v>
      </c>
      <c r="H34">
        <v>3.1100359945560649</v>
      </c>
      <c r="I34">
        <v>3.2139627296294941</v>
      </c>
      <c r="L34">
        <v>4</v>
      </c>
      <c r="M34" s="48">
        <f ca="1">1/99*($M$24-$M$23)+M33</f>
        <v>2.7901387815874212</v>
      </c>
      <c r="N34" s="49">
        <f ca="1">_xll.PDENSITY($M$34,SimData!$B$9:$B$508,$M$25,$M$26,0)</f>
        <v>1.3148051510696148E-2</v>
      </c>
      <c r="O34" s="48">
        <f ca="1">1/99*($O$24-$O$23)+O33</f>
        <v>2.6009027025746541</v>
      </c>
      <c r="P34" s="49">
        <f ca="1">_xll.PDENSITY($O$34,SimData!$C$9:$C$508,$O$25,$O$26,0)</f>
        <v>6.5358099430642483E-3</v>
      </c>
      <c r="Q34" s="48">
        <f ca="1">1/99*($Q$24-$Q$23)+Q33</f>
        <v>2.5103184486195946</v>
      </c>
      <c r="R34" s="49">
        <f ca="1">_xll.PDENSITY($Q$34,SimData!$D$9:$D$508,$Q$25,$Q$26,0)</f>
        <v>7.404113548082512E-3</v>
      </c>
      <c r="S34" s="48">
        <f ca="1">1/99*($S$24-$S$23)+S33</f>
        <v>2.3658101946210075</v>
      </c>
      <c r="T34" s="49">
        <f ca="1">_xll.PDENSITY($S$34,SimData!$E$9:$E$508,$S$25,$S$26,0)</f>
        <v>5.8940278595782164E-3</v>
      </c>
      <c r="U34" s="48">
        <f ca="1">1/99*($U$24-$U$23)+U33</f>
        <v>2.1744544420134377</v>
      </c>
      <c r="V34" s="49">
        <f ca="1">_xll.PDENSITY($U$34,SimData!$F$9:$F$508,$U$25,$U$26,0)</f>
        <v>4.2605470639803522E-3</v>
      </c>
      <c r="W34" s="48">
        <f ca="1">1/99*($W$24-$W$23)+W33</f>
        <v>1.9921835661638807</v>
      </c>
      <c r="X34" s="49">
        <f ca="1">_xll.PDENSITY($W$34,SimData!$G$9:$G$508,$W$25,$W$26,0)</f>
        <v>3.4145425054406507E-3</v>
      </c>
      <c r="Y34" s="48">
        <f ca="1">1/99*($Y$24-$Y$23)+Y33</f>
        <v>1.8012737811332262</v>
      </c>
      <c r="Z34" s="49">
        <f ca="1">_xll.PDENSITY($Y$34,SimData!$H$9:$H$508,$Y$25,$Y$26,0)</f>
        <v>2.6508772474034912E-3</v>
      </c>
      <c r="AA34" s="48">
        <f ca="1">1/99*($AA$24-$AA$23)+AA33</f>
        <v>1.6257375537773151</v>
      </c>
      <c r="AB34" s="49">
        <f ca="1">_xll.PDENSITY($AA$34,SimData!$I$9:$I$508,$AA$25,$AA$26,0)</f>
        <v>2.399451916972278E-3</v>
      </c>
    </row>
    <row r="35" spans="1:28">
      <c r="A35">
        <v>27</v>
      </c>
      <c r="B35">
        <v>3.0031554546835073</v>
      </c>
      <c r="C35">
        <v>3.0068964231793176</v>
      </c>
      <c r="D35">
        <v>2.9817451837638131</v>
      </c>
      <c r="E35">
        <v>2.9774911692741823</v>
      </c>
      <c r="F35">
        <v>3.0511666726453912</v>
      </c>
      <c r="G35">
        <v>3.0933413462001051</v>
      </c>
      <c r="H35">
        <v>3.0698625811322646</v>
      </c>
      <c r="I35">
        <v>3.0471706927104893</v>
      </c>
      <c r="L35">
        <v>5</v>
      </c>
      <c r="M35" s="48">
        <f ca="1">1/99*($M$24-$M$23)+M34</f>
        <v>2.7952261628434814</v>
      </c>
      <c r="N35" s="49">
        <f ca="1">_xll.PDENSITY($M$35,SimData!$B$9:$B$508,$M$25,$M$26,0)</f>
        <v>1.9819229261225632E-2</v>
      </c>
      <c r="O35" s="48">
        <f ca="1">1/99*($O$24-$O$23)+O34</f>
        <v>2.609548569201027</v>
      </c>
      <c r="P35" s="49">
        <f ca="1">_xll.PDENSITY($O$35,SimData!$C$9:$C$508,$O$25,$O$26,0)</f>
        <v>9.5300838779429544E-3</v>
      </c>
      <c r="Q35" s="48">
        <f ca="1">1/99*($Q$24-$Q$23)+Q34</f>
        <v>2.5215173107603333</v>
      </c>
      <c r="R35" s="49">
        <f ca="1">_xll.PDENSITY($Q$35,SimData!$D$9:$D$508,$Q$25,$Q$26,0)</f>
        <v>1.2035964462862493E-2</v>
      </c>
      <c r="S35" s="48">
        <f ca="1">1/99*($S$24-$S$23)+S34</f>
        <v>2.3810392044136046</v>
      </c>
      <c r="T35" s="49">
        <f ca="1">_xll.PDENSITY($S$35,SimData!$E$9:$E$508,$S$25,$S$26,0)</f>
        <v>9.6788199664573273E-3</v>
      </c>
      <c r="U35" s="48">
        <f ca="1">1/99*($U$24-$U$23)+U34</f>
        <v>2.1919219110059238</v>
      </c>
      <c r="V35" s="49">
        <f ca="1">_xll.PDENSITY($U$35,SimData!$F$9:$F$508,$U$25,$U$26,0)</f>
        <v>6.7406647295332371E-3</v>
      </c>
      <c r="W35" s="48">
        <f ca="1">1/99*($W$24-$W$23)+W34</f>
        <v>2.013884158834681</v>
      </c>
      <c r="X35" s="49">
        <f ca="1">_xll.PDENSITY($W$35,SimData!$G$9:$G$508,$W$25,$W$26,0)</f>
        <v>5.3245055767362675E-3</v>
      </c>
      <c r="Y35" s="48">
        <f ca="1">1/99*($Y$24-$Y$23)+Y34</f>
        <v>1.826140505842424</v>
      </c>
      <c r="Z35" s="49">
        <f ca="1">_xll.PDENSITY($Y$35,SimData!$H$9:$H$508,$Y$25,$Y$26,0)</f>
        <v>3.9762308417653986E-3</v>
      </c>
      <c r="AA35" s="48">
        <f ca="1">1/99*($AA$24-$AA$23)+AA34</f>
        <v>1.6536003528549061</v>
      </c>
      <c r="AB35" s="49">
        <f ca="1">_xll.PDENSITY($AA$35,SimData!$I$9:$I$508,$AA$25,$AA$26,0)</f>
        <v>3.5450560510237729E-3</v>
      </c>
    </row>
    <row r="36" spans="1:28">
      <c r="A36">
        <v>28</v>
      </c>
      <c r="B36">
        <v>3.001898974239805</v>
      </c>
      <c r="C36">
        <v>2.9066675703428482</v>
      </c>
      <c r="D36">
        <v>2.8347710905464698</v>
      </c>
      <c r="E36">
        <v>2.759254716210283</v>
      </c>
      <c r="F36">
        <v>2.787497641519781</v>
      </c>
      <c r="G36">
        <v>2.8395980085730859</v>
      </c>
      <c r="H36">
        <v>2.7915168665129246</v>
      </c>
      <c r="I36">
        <v>2.852503832371506</v>
      </c>
      <c r="L36">
        <v>6</v>
      </c>
      <c r="M36" s="48">
        <f ca="1">1/99*($M$24-$M$23)+M35</f>
        <v>2.8003135440995415</v>
      </c>
      <c r="N36" s="49">
        <f ca="1">_xll.PDENSITY($M$36,SimData!$B$9:$B$508,$M$25,$M$26,0)</f>
        <v>2.8369689439628816E-2</v>
      </c>
      <c r="O36" s="48">
        <f ca="1">1/99*($O$24-$O$23)+O35</f>
        <v>2.6181944358273999</v>
      </c>
      <c r="P36" s="49">
        <f ca="1">_xll.PDENSITY($O$36,SimData!$C$9:$C$508,$O$25,$O$26,0)</f>
        <v>1.3203090941725807E-2</v>
      </c>
      <c r="Q36" s="48">
        <f ca="1">1/99*($Q$24-$Q$23)+Q35</f>
        <v>2.5327161729010719</v>
      </c>
      <c r="R36" s="49">
        <f ca="1">_xll.PDENSITY($Q$36,SimData!$D$9:$D$508,$Q$25,$Q$26,0)</f>
        <v>1.8714166612655174E-2</v>
      </c>
      <c r="S36" s="48">
        <f ca="1">1/99*($S$24-$S$23)+S35</f>
        <v>2.3962682142062017</v>
      </c>
      <c r="T36" s="49">
        <f ca="1">_xll.PDENSITY($S$36,SimData!$E$9:$E$508,$S$25,$S$26,0)</f>
        <v>1.5122255640095433E-2</v>
      </c>
      <c r="U36" s="48">
        <f ca="1">1/99*($U$24-$U$23)+U35</f>
        <v>2.2093893799984099</v>
      </c>
      <c r="V36" s="49">
        <f ca="1">_xll.PDENSITY($U$36,SimData!$F$9:$F$508,$U$25,$U$26,0)</f>
        <v>1.0162731851662487E-2</v>
      </c>
      <c r="W36" s="48">
        <f ca="1">1/99*($W$24-$W$23)+W35</f>
        <v>2.035584751505481</v>
      </c>
      <c r="X36" s="49">
        <f ca="1">_xll.PDENSITY($W$36,SimData!$G$9:$G$508,$W$25,$W$26,0)</f>
        <v>7.8918710378895786E-3</v>
      </c>
      <c r="Y36" s="48">
        <f ca="1">1/99*($Y$24-$Y$23)+Y35</f>
        <v>1.8510072305516219</v>
      </c>
      <c r="Z36" s="49">
        <f ca="1">_xll.PDENSITY($Y$36,SimData!$H$9:$H$508,$Y$25,$Y$26,0)</f>
        <v>5.6421837284102352E-3</v>
      </c>
      <c r="AA36" s="48">
        <f ca="1">1/99*($AA$24-$AA$23)+AA35</f>
        <v>1.6814631519324972</v>
      </c>
      <c r="AB36" s="49">
        <f ca="1">_xll.PDENSITY($AA$36,SimData!$I$9:$I$508,$AA$25,$AA$26,0)</f>
        <v>4.9268363777462357E-3</v>
      </c>
    </row>
    <row r="37" spans="1:28">
      <c r="A37">
        <v>29</v>
      </c>
      <c r="B37">
        <v>3.0771178069975456</v>
      </c>
      <c r="C37">
        <v>3.0106169479763012</v>
      </c>
      <c r="D37">
        <v>2.9453912740365658</v>
      </c>
      <c r="E37">
        <v>2.8769405915478123</v>
      </c>
      <c r="F37">
        <v>2.8074180102871136</v>
      </c>
      <c r="G37">
        <v>2.7251453535985624</v>
      </c>
      <c r="H37">
        <v>2.6422672747673288</v>
      </c>
      <c r="I37">
        <v>2.5823675654693057</v>
      </c>
      <c r="L37">
        <v>7</v>
      </c>
      <c r="M37" s="48">
        <f ca="1">1/99*($M$24-$M$23)+M36</f>
        <v>2.8054009253556016</v>
      </c>
      <c r="N37" s="49">
        <f ca="1">_xll.PDENSITY($M$37,SimData!$B$9:$B$508,$M$25,$M$26,0)</f>
        <v>3.8716768476463166E-2</v>
      </c>
      <c r="O37" s="48">
        <f ca="1">1/99*($O$24-$O$23)+O36</f>
        <v>2.6268403024537728</v>
      </c>
      <c r="P37" s="49">
        <f ca="1">_xll.PDENSITY($O$37,SimData!$C$9:$C$508,$O$25,$O$26,0)</f>
        <v>1.7464900834972034E-2</v>
      </c>
      <c r="Q37" s="48">
        <f ca="1">1/99*($Q$24-$Q$23)+Q36</f>
        <v>2.5439150350418105</v>
      </c>
      <c r="R37" s="49">
        <f ca="1">_xll.PDENSITY($Q$37,SimData!$D$9:$D$508,$Q$25,$Q$26,0)</f>
        <v>2.7894411511278045E-2</v>
      </c>
      <c r="S37" s="48">
        <f ca="1">1/99*($S$24-$S$23)+S36</f>
        <v>2.4114972239987988</v>
      </c>
      <c r="T37" s="49">
        <f ca="1">_xll.PDENSITY($S$37,SimData!$E$9:$E$508,$S$25,$S$26,0)</f>
        <v>2.2515417453311856E-2</v>
      </c>
      <c r="U37" s="48">
        <f ca="1">1/99*($U$24-$U$23)+U36</f>
        <v>2.226856848990896</v>
      </c>
      <c r="V37" s="49">
        <f ca="1">_xll.PDENSITY($U$37,SimData!$F$9:$F$508,$U$25,$U$26,0)</f>
        <v>1.4613840039586459E-2</v>
      </c>
      <c r="W37" s="48">
        <f ca="1">1/99*($W$24-$W$23)+W36</f>
        <v>2.0572853441762811</v>
      </c>
      <c r="X37" s="49">
        <f ca="1">_xll.PDENSITY($W$37,SimData!$G$9:$G$508,$W$25,$W$26,0)</f>
        <v>1.1148204042377787E-2</v>
      </c>
      <c r="Y37" s="48">
        <f ca="1">1/99*($Y$24-$Y$23)+Y36</f>
        <v>1.8758739552608197</v>
      </c>
      <c r="Z37" s="49">
        <f ca="1">_xll.PDENSITY($Y$37,SimData!$H$9:$H$508,$Y$25,$Y$26,0)</f>
        <v>7.5891555320156019E-3</v>
      </c>
      <c r="AA37" s="48">
        <f ca="1">1/99*($AA$24-$AA$23)+AA36</f>
        <v>1.7093259510100882</v>
      </c>
      <c r="AB37" s="49">
        <f ca="1">_xll.PDENSITY($AA$37,SimData!$I$9:$I$508,$AA$25,$AA$26,0)</f>
        <v>6.4612333476296805E-3</v>
      </c>
    </row>
    <row r="38" spans="1:28">
      <c r="A38">
        <v>30</v>
      </c>
      <c r="B38">
        <v>3.0151826095734386</v>
      </c>
      <c r="C38">
        <v>3.0064948393904105</v>
      </c>
      <c r="D38">
        <v>2.9808561873804722</v>
      </c>
      <c r="E38">
        <v>2.9677896121530916</v>
      </c>
      <c r="F38">
        <v>2.9208408432238948</v>
      </c>
      <c r="G38">
        <v>2.8444454895077476</v>
      </c>
      <c r="H38">
        <v>2.9264800685210295</v>
      </c>
      <c r="I38">
        <v>2.9402933167434369</v>
      </c>
      <c r="L38">
        <v>8</v>
      </c>
      <c r="M38" s="48">
        <f ca="1">1/99*($M$24-$M$23)+M37</f>
        <v>2.8104883066116617</v>
      </c>
      <c r="N38" s="49">
        <f ca="1">_xll.PDENSITY($M$38,SimData!$B$9:$B$508,$M$25,$M$26,0)</f>
        <v>5.0631437570692703E-2</v>
      </c>
      <c r="O38" s="48">
        <f ca="1">1/99*($O$24-$O$23)+O37</f>
        <v>2.6354861690801457</v>
      </c>
      <c r="P38" s="49">
        <f ca="1">_xll.PDENSITY($O$38,SimData!$C$9:$C$508,$O$25,$O$26,0)</f>
        <v>2.2215944160649075E-2</v>
      </c>
      <c r="Q38" s="48">
        <f ca="1">1/99*($Q$24-$Q$23)+Q37</f>
        <v>2.5551138971825491</v>
      </c>
      <c r="R38" s="49">
        <f ca="1">_xll.PDENSITY($Q$38,SimData!$D$9:$D$508,$Q$25,$Q$26,0)</f>
        <v>3.9967739153553311E-2</v>
      </c>
      <c r="S38" s="48">
        <f ca="1">1/99*($S$24-$S$23)+S37</f>
        <v>2.426726233791396</v>
      </c>
      <c r="T38" s="49">
        <f ca="1">_xll.PDENSITY($S$38,SimData!$E$9:$E$508,$S$25,$S$26,0)</f>
        <v>3.2010499697324821E-2</v>
      </c>
      <c r="U38" s="48">
        <f ca="1">1/99*($U$24-$U$23)+U37</f>
        <v>2.2443243179833821</v>
      </c>
      <c r="V38" s="49">
        <f ca="1">_xll.PDENSITY($U$38,SimData!$F$9:$F$508,$U$25,$U$26,0)</f>
        <v>2.0065774661698527E-2</v>
      </c>
      <c r="W38" s="48">
        <f ca="1">1/99*($W$24-$W$23)+W37</f>
        <v>2.0789859368470811</v>
      </c>
      <c r="X38" s="49">
        <f ca="1">_xll.PDENSITY($W$38,SimData!$G$9:$G$508,$W$25,$W$26,0)</f>
        <v>1.506112511696355E-2</v>
      </c>
      <c r="Y38" s="48">
        <f ca="1">1/99*($Y$24-$Y$23)+Y37</f>
        <v>1.9007406799700175</v>
      </c>
      <c r="Z38" s="49">
        <f ca="1">_xll.PDENSITY($Y$38,SimData!$H$9:$H$508,$Y$25,$Y$26,0)</f>
        <v>9.7026738467616211E-3</v>
      </c>
      <c r="AA38" s="48">
        <f ca="1">1/99*($AA$24-$AA$23)+AA37</f>
        <v>1.7371887500876793</v>
      </c>
      <c r="AB38" s="49">
        <f ca="1">_xll.PDENSITY($AA$38,SimData!$I$9:$I$508,$AA$25,$AA$26,0)</f>
        <v>8.0299480060947222E-3</v>
      </c>
    </row>
    <row r="39" spans="1:28">
      <c r="A39">
        <v>31</v>
      </c>
      <c r="B39">
        <v>2.9942321411086281</v>
      </c>
      <c r="C39">
        <v>2.9592395785071113</v>
      </c>
      <c r="D39">
        <v>3.0652875211547244</v>
      </c>
      <c r="E39">
        <v>3.1132731933322577</v>
      </c>
      <c r="F39">
        <v>3.0338260224703268</v>
      </c>
      <c r="G39">
        <v>3.0582999516490115</v>
      </c>
      <c r="H39">
        <v>3.0639923802644558</v>
      </c>
      <c r="I39">
        <v>3.043546164634054</v>
      </c>
      <c r="L39">
        <v>9</v>
      </c>
      <c r="M39" s="48">
        <f ca="1">1/99*($M$24-$M$23)+M38</f>
        <v>2.8155756878677218</v>
      </c>
      <c r="N39" s="49">
        <f ca="1">_xll.PDENSITY($M$39,SimData!$B$9:$B$508,$M$25,$M$26,0)</f>
        <v>6.3847032777069351E-2</v>
      </c>
      <c r="O39" s="48">
        <f ca="1">1/99*($O$24-$O$23)+O38</f>
        <v>2.6441320357065186</v>
      </c>
      <c r="P39" s="49">
        <f ca="1">_xll.PDENSITY($O$39,SimData!$C$9:$C$508,$O$25,$O$26,0)</f>
        <v>2.7441014128175747E-2</v>
      </c>
      <c r="Q39" s="48">
        <f ca="1">1/99*($Q$24-$Q$23)+Q38</f>
        <v>2.5663127593232877</v>
      </c>
      <c r="R39" s="49">
        <f ca="1">_xll.PDENSITY($Q$39,SimData!$D$9:$D$508,$Q$25,$Q$26,0)</f>
        <v>5.5228114436984194E-2</v>
      </c>
      <c r="S39" s="48">
        <f ca="1">1/99*($S$24-$S$23)+S38</f>
        <v>2.4419552435839931</v>
      </c>
      <c r="T39" s="49">
        <f ca="1">_xll.PDENSITY($S$39,SimData!$E$9:$E$508,$S$25,$S$26,0)</f>
        <v>4.356937051402885E-2</v>
      </c>
      <c r="U39" s="48">
        <f ca="1">1/99*($U$24-$U$23)+U38</f>
        <v>2.2617917869758681</v>
      </c>
      <c r="V39" s="49">
        <f ca="1">_xll.PDENSITY($U$39,SimData!$F$9:$F$508,$U$25,$U$26,0)</f>
        <v>2.6348282982352693E-2</v>
      </c>
      <c r="W39" s="48">
        <f ca="1">1/99*($W$24-$W$23)+W38</f>
        <v>2.1006865295178812</v>
      </c>
      <c r="X39" s="49">
        <f ca="1">_xll.PDENSITY($W$39,SimData!$G$9:$G$508,$W$25,$W$26,0)</f>
        <v>1.9544233590129828E-2</v>
      </c>
      <c r="Y39" s="48">
        <f ca="1">1/99*($Y$24-$Y$23)+Y38</f>
        <v>1.9256074046792153</v>
      </c>
      <c r="Z39" s="49">
        <f ca="1">_xll.PDENSITY($Y$39,SimData!$H$9:$H$508,$Y$25,$Y$26,0)</f>
        <v>1.183619860430735E-2</v>
      </c>
      <c r="AA39" s="48">
        <f ca="1">1/99*($AA$24-$AA$23)+AA38</f>
        <v>1.7650515491652703</v>
      </c>
      <c r="AB39" s="49">
        <f ca="1">_xll.PDENSITY($AA$39,SimData!$I$9:$I$508,$AA$25,$AA$26,0)</f>
        <v>9.5110358060112483E-3</v>
      </c>
    </row>
    <row r="40" spans="1:28">
      <c r="A40">
        <v>32</v>
      </c>
      <c r="B40">
        <v>2.9862667079267418</v>
      </c>
      <c r="C40">
        <v>2.8937148070488843</v>
      </c>
      <c r="D40">
        <v>2.8696665482466401</v>
      </c>
      <c r="E40">
        <v>2.9626790301080779</v>
      </c>
      <c r="F40">
        <v>3.0507054167955947</v>
      </c>
      <c r="G40">
        <v>3.1852481702434505</v>
      </c>
      <c r="H40">
        <v>3.3709979185666858</v>
      </c>
      <c r="I40">
        <v>3.4962048416264282</v>
      </c>
      <c r="L40">
        <v>10</v>
      </c>
      <c r="M40" s="48">
        <f ca="1">1/99*($M$24-$M$23)+M39</f>
        <v>2.820663069123782</v>
      </c>
      <c r="N40" s="49">
        <f ca="1">_xll.PDENSITY($M$40,SimData!$B$9:$B$508,$M$25,$M$26,0)</f>
        <v>7.8217897960185037E-2</v>
      </c>
      <c r="O40" s="48">
        <f ca="1">1/99*($O$24-$O$23)+O39</f>
        <v>2.6527779023328915</v>
      </c>
      <c r="P40" s="49">
        <f ca="1">_xll.PDENSITY($O$40,SimData!$C$9:$C$508,$O$25,$O$26,0)</f>
        <v>3.3311863931454647E-2</v>
      </c>
      <c r="Q40" s="48">
        <f ca="1">1/99*($Q$24-$Q$23)+Q39</f>
        <v>2.5775116214640263</v>
      </c>
      <c r="R40" s="49">
        <f ca="1">_xll.PDENSITY($Q$40,SimData!$D$9:$D$508,$Q$25,$Q$26,0)</f>
        <v>7.3873712756489615E-2</v>
      </c>
      <c r="S40" s="48">
        <f ca="1">1/99*($S$24-$S$23)+S39</f>
        <v>2.4571842533765902</v>
      </c>
      <c r="T40" s="49">
        <f ca="1">_xll.PDENSITY($S$40,SimData!$E$9:$E$508,$S$25,$S$26,0)</f>
        <v>5.6961294661030872E-2</v>
      </c>
      <c r="U40" s="48">
        <f ca="1">1/99*($U$24-$U$23)+U39</f>
        <v>2.2792592559683542</v>
      </c>
      <c r="V40" s="49">
        <f ca="1">_xll.PDENSITY($U$40,SimData!$F$9:$F$508,$U$25,$U$26,0)</f>
        <v>3.3157952054843787E-2</v>
      </c>
      <c r="W40" s="48">
        <f ca="1">1/99*($W$24-$W$23)+W39</f>
        <v>2.1223871221886812</v>
      </c>
      <c r="X40" s="49">
        <f ca="1">_xll.PDENSITY($W$40,SimData!$G$9:$G$508,$W$25,$W$26,0)</f>
        <v>2.4488344121275582E-2</v>
      </c>
      <c r="Y40" s="48">
        <f ca="1">1/99*($Y$24-$Y$23)+Y39</f>
        <v>1.9504741293884131</v>
      </c>
      <c r="Z40" s="49">
        <f ca="1">_xll.PDENSITY($Y$40,SimData!$H$9:$H$508,$Y$25,$Y$26,0)</f>
        <v>1.3855467709835761E-2</v>
      </c>
      <c r="AA40" s="48">
        <f ca="1">1/99*($AA$24-$AA$23)+AA39</f>
        <v>1.7929143482428613</v>
      </c>
      <c r="AB40" s="49">
        <f ca="1">_xll.PDENSITY($AA$40,SimData!$I$9:$I$508,$AA$25,$AA$26,0)</f>
        <v>1.0817585844505767E-2</v>
      </c>
    </row>
    <row r="41" spans="1:28">
      <c r="A41">
        <v>33</v>
      </c>
      <c r="B41">
        <v>2.9810851065123578</v>
      </c>
      <c r="C41">
        <v>3.0417254790729298</v>
      </c>
      <c r="D41">
        <v>3.05092888265097</v>
      </c>
      <c r="E41">
        <v>2.9677071341895052</v>
      </c>
      <c r="F41">
        <v>2.8788025850552517</v>
      </c>
      <c r="G41">
        <v>2.6726850188145805</v>
      </c>
      <c r="H41">
        <v>2.6229079710276704</v>
      </c>
      <c r="I41">
        <v>2.607565781290865</v>
      </c>
      <c r="L41">
        <v>11</v>
      </c>
      <c r="M41" s="48">
        <f ca="1">1/99*($M$24-$M$23)+M40</f>
        <v>2.8257504503798421</v>
      </c>
      <c r="N41" s="49">
        <f ca="1">_xll.PDENSITY($M$41,SimData!$B$9:$B$508,$M$25,$M$26,0)</f>
        <v>9.3880282661100573E-2</v>
      </c>
      <c r="O41" s="48">
        <f ca="1">1/99*($O$24-$O$23)+O40</f>
        <v>2.6614237689592644</v>
      </c>
      <c r="P41" s="49">
        <f ca="1">_xll.PDENSITY($O$41,SimData!$C$9:$C$508,$O$25,$O$26,0)</f>
        <v>4.0251667714755024E-2</v>
      </c>
      <c r="Q41" s="48">
        <f ca="1">1/99*($Q$24-$Q$23)+Q40</f>
        <v>2.588710483604765</v>
      </c>
      <c r="R41" s="49">
        <f ca="1">_xll.PDENSITY($Q$41,SimData!$D$9:$D$508,$Q$25,$Q$26,0)</f>
        <v>9.6044248853735983E-2</v>
      </c>
      <c r="S41" s="48">
        <f ca="1">1/99*($S$24-$S$23)+S40</f>
        <v>2.4724132631691873</v>
      </c>
      <c r="T41" s="49">
        <f ca="1">_xll.PDENSITY($S$41,SimData!$E$9:$E$508,$S$25,$S$26,0)</f>
        <v>7.1826068847656507E-2</v>
      </c>
      <c r="U41" s="48">
        <f ca="1">1/99*($U$24-$U$23)+U40</f>
        <v>2.2967267249608403</v>
      </c>
      <c r="V41" s="49">
        <f ca="1">_xll.PDENSITY($U$41,SimData!$F$9:$F$508,$U$25,$U$26,0)</f>
        <v>4.0114078875780168E-2</v>
      </c>
      <c r="W41" s="48">
        <f ca="1">1/99*($W$24-$W$23)+W40</f>
        <v>2.1440877148594812</v>
      </c>
      <c r="X41" s="49">
        <f ca="1">_xll.PDENSITY($W$41,SimData!$G$9:$G$508,$W$25,$W$26,0)</f>
        <v>2.9805285661063788E-2</v>
      </c>
      <c r="Y41" s="48">
        <f ca="1">1/99*($Y$24-$Y$23)+Y40</f>
        <v>1.975340854097611</v>
      </c>
      <c r="Z41" s="49">
        <f ca="1">_xll.PDENSITY($Y$41,SimData!$H$9:$H$508,$Y$25,$Y$26,0)</f>
        <v>1.5697176252764244E-2</v>
      </c>
      <c r="AA41" s="48">
        <f ca="1">1/99*($AA$24-$AA$23)+AA40</f>
        <v>1.8207771473204524</v>
      </c>
      <c r="AB41" s="49">
        <f ca="1">_xll.PDENSITY($AA$41,SimData!$I$9:$I$508,$AA$25,$AA$26,0)</f>
        <v>1.1932522591052944E-2</v>
      </c>
    </row>
    <row r="42" spans="1:28">
      <c r="A42">
        <v>34</v>
      </c>
      <c r="B42">
        <v>3.1380753714056842</v>
      </c>
      <c r="C42">
        <v>3.09119240043443</v>
      </c>
      <c r="D42">
        <v>3.1103156522748558</v>
      </c>
      <c r="E42">
        <v>3.2109325943076978</v>
      </c>
      <c r="F42">
        <v>3.2181030896619713</v>
      </c>
      <c r="G42">
        <v>3.2398055994773243</v>
      </c>
      <c r="H42">
        <v>3.3018909454506797</v>
      </c>
      <c r="I42">
        <v>3.3346639334076666</v>
      </c>
      <c r="L42">
        <v>12</v>
      </c>
      <c r="M42" s="48">
        <f ca="1">1/99*($M$24-$M$23)+M41</f>
        <v>2.8308378316359022</v>
      </c>
      <c r="N42" s="49">
        <f ca="1">_xll.PDENSITY($M$42,SimData!$B$9:$B$508,$M$25,$M$26,0)</f>
        <v>0.11136245674271938</v>
      </c>
      <c r="O42" s="48">
        <f ca="1">1/99*($O$24-$O$23)+O41</f>
        <v>2.6700696355856373</v>
      </c>
      <c r="P42" s="49">
        <f ca="1">_xll.PDENSITY($O$42,SimData!$C$9:$C$508,$O$25,$O$26,0)</f>
        <v>4.8918040970363438E-2</v>
      </c>
      <c r="Q42" s="48">
        <f ca="1">1/99*($Q$24-$Q$23)+Q41</f>
        <v>2.5999093457455036</v>
      </c>
      <c r="R42" s="49">
        <f ca="1">_xll.PDENSITY($Q$42,SimData!$D$9:$D$508,$Q$25,$Q$26,0)</f>
        <v>0.12187736686176705</v>
      </c>
      <c r="S42" s="48">
        <f ca="1">1/99*($S$24-$S$23)+S41</f>
        <v>2.4876422729617844</v>
      </c>
      <c r="T42" s="49">
        <f ca="1">_xll.PDENSITY($S$42,SimData!$E$9:$E$508,$S$25,$S$26,0)</f>
        <v>8.7796193572284159E-2</v>
      </c>
      <c r="U42" s="48">
        <f ca="1">1/99*($U$24-$U$23)+U41</f>
        <v>2.3141941939533264</v>
      </c>
      <c r="V42" s="49">
        <f ca="1">_xll.PDENSITY($U$42,SimData!$F$9:$F$508,$U$25,$U$26,0)</f>
        <v>4.6859088416073995E-2</v>
      </c>
      <c r="W42" s="48">
        <f ca="1">1/99*($W$24-$W$23)+W41</f>
        <v>2.1657883075302813</v>
      </c>
      <c r="X42" s="49">
        <f ca="1">_xll.PDENSITY($W$42,SimData!$G$9:$G$508,$W$25,$W$26,0)</f>
        <v>3.5469047617782079E-2</v>
      </c>
      <c r="Y42" s="48">
        <f ca="1">1/99*($Y$24-$Y$23)+Y41</f>
        <v>2.0002075788068088</v>
      </c>
      <c r="Z42" s="49">
        <f ca="1">_xll.PDENSITY($Y$42,SimData!$H$9:$H$508,$Y$25,$Y$26,0)</f>
        <v>1.7428276114410914E-2</v>
      </c>
      <c r="AA42" s="48">
        <f ca="1">1/99*($AA$24-$AA$23)+AA41</f>
        <v>1.8486399463980434</v>
      </c>
      <c r="AB42" s="49">
        <f ca="1">_xll.PDENSITY($AA$42,SimData!$I$9:$I$508,$AA$25,$AA$26,0)</f>
        <v>1.2932086853547282E-2</v>
      </c>
    </row>
    <row r="43" spans="1:28">
      <c r="A43">
        <v>35</v>
      </c>
      <c r="B43">
        <v>2.9089913756002783</v>
      </c>
      <c r="C43">
        <v>2.8334048115549324</v>
      </c>
      <c r="D43">
        <v>2.8371070679381574</v>
      </c>
      <c r="E43">
        <v>2.8109121758621254</v>
      </c>
      <c r="F43">
        <v>2.8001132600814147</v>
      </c>
      <c r="G43">
        <v>2.7348985966406634</v>
      </c>
      <c r="H43">
        <v>2.6807866807392795</v>
      </c>
      <c r="I43">
        <v>2.7392539213790363</v>
      </c>
      <c r="L43">
        <v>13</v>
      </c>
      <c r="M43" s="48">
        <f ca="1">1/99*($M$24-$M$23)+M42</f>
        <v>2.8359252128919623</v>
      </c>
      <c r="N43" s="49">
        <f ca="1">_xll.PDENSITY($M$43,SimData!$B$9:$B$508,$M$25,$M$26,0)</f>
        <v>0.13160587024962744</v>
      </c>
      <c r="O43" s="48">
        <f ca="1">1/99*($O$24-$O$23)+O42</f>
        <v>2.6787155022120102</v>
      </c>
      <c r="P43" s="49">
        <f ca="1">_xll.PDENSITY($O$43,SimData!$C$9:$C$508,$O$25,$O$26,0)</f>
        <v>6.0090082657686839E-2</v>
      </c>
      <c r="Q43" s="48">
        <f ca="1">1/99*($Q$24-$Q$23)+Q42</f>
        <v>2.6111082078862422</v>
      </c>
      <c r="R43" s="49">
        <f ca="1">_xll.PDENSITY($Q$43,SimData!$D$9:$D$508,$Q$25,$Q$26,0)</f>
        <v>0.1515512371341583</v>
      </c>
      <c r="S43" s="48">
        <f ca="1">1/99*($S$24-$S$23)+S42</f>
        <v>2.5028712827543815</v>
      </c>
      <c r="T43" s="49">
        <f ca="1">_xll.PDENSITY($S$43,SimData!$E$9:$E$508,$S$25,$S$26,0)</f>
        <v>0.10464674843037336</v>
      </c>
      <c r="U43" s="48">
        <f ca="1">1/99*($U$24-$U$23)+U42</f>
        <v>2.3316616629458125</v>
      </c>
      <c r="V43" s="49">
        <f ca="1">_xll.PDENSITY($U$43,SimData!$F$9:$F$508,$U$25,$U$26,0)</f>
        <v>5.3183353458769234E-2</v>
      </c>
      <c r="W43" s="48">
        <f ca="1">1/99*($W$24-$W$23)+W42</f>
        <v>2.1874889002010813</v>
      </c>
      <c r="X43" s="49">
        <f ca="1">_xll.PDENSITY($W$43,SimData!$G$9:$G$508,$W$25,$W$26,0)</f>
        <v>4.1540064101520349E-2</v>
      </c>
      <c r="Y43" s="48">
        <f ca="1">1/99*($Y$24-$Y$23)+Y42</f>
        <v>2.0250743035160066</v>
      </c>
      <c r="Z43" s="49">
        <f ca="1">_xll.PDENSITY($Y$43,SimData!$H$9:$H$508,$Y$25,$Y$26,0)</f>
        <v>1.928862984403153E-2</v>
      </c>
      <c r="AA43" s="48">
        <f ca="1">1/99*($AA$24-$AA$23)+AA42</f>
        <v>1.8765027454756344</v>
      </c>
      <c r="AB43" s="49">
        <f ca="1">_xll.PDENSITY($AA$43,SimData!$I$9:$I$508,$AA$25,$AA$26,0)</f>
        <v>1.3997411125398155E-2</v>
      </c>
    </row>
    <row r="44" spans="1:28">
      <c r="A44">
        <v>36</v>
      </c>
      <c r="B44">
        <v>2.920271753539939</v>
      </c>
      <c r="C44">
        <v>2.8297500538834712</v>
      </c>
      <c r="D44">
        <v>2.7763943027176552</v>
      </c>
      <c r="E44">
        <v>2.6539289945887377</v>
      </c>
      <c r="F44">
        <v>2.4993720024077004</v>
      </c>
      <c r="G44">
        <v>2.3535815771190052</v>
      </c>
      <c r="H44">
        <v>2.2669616483759767</v>
      </c>
      <c r="I44">
        <v>2.1027807049560581</v>
      </c>
      <c r="L44">
        <v>14</v>
      </c>
      <c r="M44" s="48">
        <f ca="1">1/99*($M$24-$M$23)+M43</f>
        <v>2.8410125941480224</v>
      </c>
      <c r="N44" s="49">
        <f ca="1">_xll.PDENSITY($M$44,SimData!$B$9:$B$508,$M$25,$M$26,0)</f>
        <v>0.15588568548509305</v>
      </c>
      <c r="O44" s="48">
        <f ca="1">1/99*($O$24-$O$23)+O43</f>
        <v>2.6873613688383831</v>
      </c>
      <c r="P44" s="49">
        <f ca="1">_xll.PDENSITY($O$44,SimData!$C$9:$C$508,$O$25,$O$26,0)</f>
        <v>7.4489708707237604E-2</v>
      </c>
      <c r="Q44" s="48">
        <f ca="1">1/99*($Q$24-$Q$23)+Q43</f>
        <v>2.6223070700269808</v>
      </c>
      <c r="R44" s="49">
        <f ca="1">_xll.PDENSITY($Q$44,SimData!$D$9:$D$508,$Q$25,$Q$26,0)</f>
        <v>0.18527841345233448</v>
      </c>
      <c r="S44" s="48">
        <f ca="1">1/99*($S$24-$S$23)+S43</f>
        <v>2.5181002925469786</v>
      </c>
      <c r="T44" s="49">
        <f ca="1">_xll.PDENSITY($S$44,SimData!$E$9:$E$508,$S$25,$S$26,0)</f>
        <v>0.12242642267758944</v>
      </c>
      <c r="U44" s="48">
        <f ca="1">1/99*($U$24-$U$23)+U43</f>
        <v>2.3491291319382985</v>
      </c>
      <c r="V44" s="49">
        <f ca="1">_xll.PDENSITY($U$44,SimData!$F$9:$F$508,$U$25,$U$26,0)</f>
        <v>5.9139121083056884E-2</v>
      </c>
      <c r="W44" s="48">
        <f ca="1">1/99*($W$24-$W$23)+W43</f>
        <v>2.2091894928718814</v>
      </c>
      <c r="X44" s="49">
        <f ca="1">_xll.PDENSITY($W$44,SimData!$G$9:$G$508,$W$25,$W$26,0)</f>
        <v>4.8166805469393031E-2</v>
      </c>
      <c r="Y44" s="48">
        <f ca="1">1/99*($Y$24-$Y$23)+Y43</f>
        <v>2.0499410282252044</v>
      </c>
      <c r="Z44" s="49">
        <f ca="1">_xll.PDENSITY($Y$44,SimData!$H$9:$H$508,$Y$25,$Y$26,0)</f>
        <v>2.170029716384022E-2</v>
      </c>
      <c r="AA44" s="48">
        <f ca="1">1/99*($AA$24-$AA$23)+AA43</f>
        <v>1.9043655445532255</v>
      </c>
      <c r="AB44" s="49">
        <f ca="1">_xll.PDENSITY($AA$44,SimData!$I$9:$I$508,$AA$25,$AA$26,0)</f>
        <v>1.5416446926641349E-2</v>
      </c>
    </row>
    <row r="45" spans="1:28">
      <c r="A45">
        <v>37</v>
      </c>
      <c r="B45">
        <v>3.1034223554625502</v>
      </c>
      <c r="C45">
        <v>3.1013276107925885</v>
      </c>
      <c r="D45">
        <v>3.1628491509259544</v>
      </c>
      <c r="E45">
        <v>3.2858436483529427</v>
      </c>
      <c r="F45">
        <v>3.3815765089013023</v>
      </c>
      <c r="G45">
        <v>3.4123094476276545</v>
      </c>
      <c r="H45">
        <v>3.466161596418861</v>
      </c>
      <c r="I45">
        <v>3.5212117647595944</v>
      </c>
      <c r="L45">
        <v>15</v>
      </c>
      <c r="M45" s="48">
        <f ca="1">1/99*($M$24-$M$23)+M44</f>
        <v>2.8460999754040825</v>
      </c>
      <c r="N45" s="49">
        <f ca="1">_xll.PDENSITY($M$45,SimData!$B$9:$B$508,$M$25,$M$26,0)</f>
        <v>0.18564663392112776</v>
      </c>
      <c r="O45" s="48">
        <f ca="1">1/99*($O$24-$O$23)+O44</f>
        <v>2.696007235464756</v>
      </c>
      <c r="P45" s="49">
        <f ca="1">_xll.PDENSITY($O$45,SimData!$C$9:$C$508,$O$25,$O$26,0)</f>
        <v>9.2607132530836703E-2</v>
      </c>
      <c r="Q45" s="48">
        <f ca="1">1/99*($Q$24-$Q$23)+Q44</f>
        <v>2.6335059321677194</v>
      </c>
      <c r="R45" s="49">
        <f ca="1">_xll.PDENSITY($Q$45,SimData!$D$9:$D$508,$Q$25,$Q$26,0)</f>
        <v>0.22323269485577682</v>
      </c>
      <c r="S45" s="48">
        <f ca="1">1/99*($S$24-$S$23)+S44</f>
        <v>2.5333293023395758</v>
      </c>
      <c r="T45" s="49">
        <f ca="1">_xll.PDENSITY($S$45,SimData!$E$9:$E$508,$S$25,$S$26,0)</f>
        <v>0.14152625668172641</v>
      </c>
      <c r="U45" s="48">
        <f ca="1">1/99*($U$24-$U$23)+U44</f>
        <v>2.3665966009307846</v>
      </c>
      <c r="V45" s="49">
        <f ca="1">_xll.PDENSITY($U$45,SimData!$F$9:$F$508,$U$25,$U$26,0)</f>
        <v>6.5102868293783811E-2</v>
      </c>
      <c r="W45" s="48">
        <f ca="1">1/99*($W$24-$W$23)+W44</f>
        <v>2.2308900855426814</v>
      </c>
      <c r="X45" s="49">
        <f ca="1">_xll.PDENSITY($W$45,SimData!$G$9:$G$508,$W$25,$W$26,0)</f>
        <v>5.5569286784196363E-2</v>
      </c>
      <c r="Y45" s="48">
        <f ca="1">1/99*($Y$24-$Y$23)+Y44</f>
        <v>2.0748077529344022</v>
      </c>
      <c r="Z45" s="49">
        <f ca="1">_xll.PDENSITY($Y$45,SimData!$H$9:$H$508,$Y$25,$Y$26,0)</f>
        <v>2.5231735099701558E-2</v>
      </c>
      <c r="AA45" s="48">
        <f ca="1">1/99*($AA$24-$AA$23)+AA44</f>
        <v>1.9322283436308165</v>
      </c>
      <c r="AB45" s="49">
        <f ca="1">_xll.PDENSITY($AA$45,SimData!$I$9:$I$508,$AA$25,$AA$26,0)</f>
        <v>1.7573904147576175E-2</v>
      </c>
    </row>
    <row r="46" spans="1:28">
      <c r="A46">
        <v>38</v>
      </c>
      <c r="B46">
        <v>3.0753778604242918</v>
      </c>
      <c r="C46">
        <v>3.0838165316284498</v>
      </c>
      <c r="D46">
        <v>3.1470055027763699</v>
      </c>
      <c r="E46">
        <v>3.077564273568306</v>
      </c>
      <c r="F46">
        <v>3.0856112261061348</v>
      </c>
      <c r="G46">
        <v>3.0979605072279019</v>
      </c>
      <c r="H46">
        <v>3.1897375957587153</v>
      </c>
      <c r="I46">
        <v>3.2724693409645624</v>
      </c>
      <c r="L46">
        <v>16</v>
      </c>
      <c r="M46" s="48">
        <f ca="1">1/99*($M$24-$M$23)+M45</f>
        <v>2.8511873566601427</v>
      </c>
      <c r="N46" s="49">
        <f ca="1">_xll.PDENSITY($M$46,SimData!$B$9:$B$508,$M$25,$M$26,0)</f>
        <v>0.22229355596294012</v>
      </c>
      <c r="O46" s="48">
        <f ca="1">1/99*($O$24-$O$23)+O45</f>
        <v>2.7046531020911289</v>
      </c>
      <c r="P46" s="49">
        <f ca="1">_xll.PDENSITY($O$46,SimData!$C$9:$C$508,$O$25,$O$26,0)</f>
        <v>0.114612324460783</v>
      </c>
      <c r="Q46" s="48">
        <f ca="1">1/99*($Q$24-$Q$23)+Q45</f>
        <v>2.6447047943084581</v>
      </c>
      <c r="R46" s="49">
        <f ca="1">_xll.PDENSITY($Q$46,SimData!$D$9:$D$508,$Q$25,$Q$26,0)</f>
        <v>0.26542155858827088</v>
      </c>
      <c r="S46" s="48">
        <f ca="1">1/99*($S$24-$S$23)+S45</f>
        <v>2.5485583121321729</v>
      </c>
      <c r="T46" s="49">
        <f ca="1">_xll.PDENSITY($S$46,SimData!$E$9:$E$508,$S$25,$S$26,0)</f>
        <v>0.1626636960159081</v>
      </c>
      <c r="U46" s="48">
        <f ca="1">1/99*($U$24-$U$23)+U45</f>
        <v>2.3840640699232707</v>
      </c>
      <c r="V46" s="49">
        <f ca="1">_xll.PDENSITY($U$46,SimData!$F$9:$F$508,$U$25,$U$26,0)</f>
        <v>7.1754769508811073E-2</v>
      </c>
      <c r="W46" s="48">
        <f ca="1">1/99*($W$24-$W$23)+W45</f>
        <v>2.2525906782134815</v>
      </c>
      <c r="X46" s="49">
        <f ca="1">_xll.PDENSITY($W$46,SimData!$G$9:$G$508,$W$25,$W$26,0)</f>
        <v>6.4014409981672349E-2</v>
      </c>
      <c r="Y46" s="48">
        <f ca="1">1/99*($Y$24-$Y$23)+Y45</f>
        <v>2.0996744776436</v>
      </c>
      <c r="Z46" s="49">
        <f ca="1">_xll.PDENSITY($Y$46,SimData!$H$9:$H$508,$Y$25,$Y$26,0)</f>
        <v>3.0514450475938766E-2</v>
      </c>
      <c r="AA46" s="48">
        <f ca="1">1/99*($AA$24-$AA$23)+AA45</f>
        <v>1.9600911427084076</v>
      </c>
      <c r="AB46" s="49">
        <f ca="1">_xll.PDENSITY($AA$46,SimData!$I$9:$I$508,$AA$25,$AA$26,0)</f>
        <v>2.0919404798004651E-2</v>
      </c>
    </row>
    <row r="47" spans="1:28">
      <c r="A47">
        <v>39</v>
      </c>
      <c r="B47">
        <v>3.0022435264103597</v>
      </c>
      <c r="C47">
        <v>3.0154173042147105</v>
      </c>
      <c r="D47">
        <v>2.9712732061825187</v>
      </c>
      <c r="E47">
        <v>2.9158074136553362</v>
      </c>
      <c r="F47">
        <v>2.9784745252875573</v>
      </c>
      <c r="G47">
        <v>2.9610348531558017</v>
      </c>
      <c r="H47">
        <v>2.862780223850899</v>
      </c>
      <c r="I47">
        <v>2.8239008685772915</v>
      </c>
      <c r="L47">
        <v>17</v>
      </c>
      <c r="M47" s="48">
        <f ca="1">1/99*($M$24-$M$23)+M46</f>
        <v>2.8562747379162028</v>
      </c>
      <c r="N47" s="49">
        <f ca="1">_xll.PDENSITY($M$47,SimData!$B$9:$B$508,$M$25,$M$26,0)</f>
        <v>0.26699350388999099</v>
      </c>
      <c r="O47" s="48">
        <f ca="1">1/99*($O$24-$O$23)+O46</f>
        <v>2.7132989687175018</v>
      </c>
      <c r="P47" s="49">
        <f ca="1">_xll.PDENSITY($O$47,SimData!$C$9:$C$508,$O$25,$O$26,0)</f>
        <v>0.14040843620868831</v>
      </c>
      <c r="Q47" s="48">
        <f ca="1">1/99*($Q$24-$Q$23)+Q46</f>
        <v>2.6559036564491967</v>
      </c>
      <c r="R47" s="49">
        <f ca="1">_xll.PDENSITY($Q$47,SimData!$D$9:$D$508,$Q$25,$Q$26,0)</f>
        <v>0.31154834300142753</v>
      </c>
      <c r="S47" s="48">
        <f ca="1">1/99*($S$24-$S$23)+S46</f>
        <v>2.56378732192477</v>
      </c>
      <c r="T47" s="49">
        <f ca="1">_xll.PDENSITY($S$47,SimData!$E$9:$E$508,$S$25,$S$26,0)</f>
        <v>0.18678915063791077</v>
      </c>
      <c r="U47" s="48">
        <f ca="1">1/99*($U$24-$U$23)+U46</f>
        <v>2.4015315389157568</v>
      </c>
      <c r="V47" s="49">
        <f ca="1">_xll.PDENSITY($U$47,SimData!$F$9:$F$508,$U$25,$U$26,0)</f>
        <v>7.9968008975155616E-2</v>
      </c>
      <c r="W47" s="48">
        <f ca="1">1/99*($W$24-$W$23)+W46</f>
        <v>2.2742912708842815</v>
      </c>
      <c r="X47" s="49">
        <f ca="1">_xll.PDENSITY($W$47,SimData!$G$9:$G$508,$W$25,$W$26,0)</f>
        <v>7.3789646766173139E-2</v>
      </c>
      <c r="Y47" s="48">
        <f ca="1">1/99*($Y$24-$Y$23)+Y46</f>
        <v>2.1245412023527979</v>
      </c>
      <c r="Z47" s="49">
        <f ca="1">_xll.PDENSITY($Y$47,SimData!$H$9:$H$508,$Y$25,$Y$26,0)</f>
        <v>3.8122112959673264E-2</v>
      </c>
      <c r="AA47" s="48">
        <f ca="1">1/99*($AA$24-$AA$23)+AA46</f>
        <v>1.9879539417859986</v>
      </c>
      <c r="AB47" s="49">
        <f ca="1">_xll.PDENSITY($AA$47,SimData!$I$9:$I$508,$AA$25,$AA$26,0)</f>
        <v>2.5903692170070016E-2</v>
      </c>
    </row>
    <row r="48" spans="1:28">
      <c r="A48">
        <v>40</v>
      </c>
      <c r="B48">
        <v>2.9556316110017029</v>
      </c>
      <c r="C48">
        <v>2.8048536194092746</v>
      </c>
      <c r="D48">
        <v>2.7830200780872034</v>
      </c>
      <c r="E48">
        <v>2.8081413525349186</v>
      </c>
      <c r="F48">
        <v>2.8126273290533916</v>
      </c>
      <c r="G48">
        <v>2.7976622022788948</v>
      </c>
      <c r="H48">
        <v>2.8344038161611969</v>
      </c>
      <c r="I48">
        <v>2.8379606690808927</v>
      </c>
      <c r="L48">
        <v>18</v>
      </c>
      <c r="M48" s="48">
        <f ca="1">1/99*($M$24-$M$23)+M47</f>
        <v>2.8613621191722629</v>
      </c>
      <c r="N48" s="49">
        <f ca="1">_xll.PDENSITY($M$48,SimData!$B$9:$B$508,$M$25,$M$26,0)</f>
        <v>0.32055299587621544</v>
      </c>
      <c r="O48" s="48">
        <f ca="1">1/99*($O$24-$O$23)+O47</f>
        <v>2.7219448353438747</v>
      </c>
      <c r="P48" s="49">
        <f ca="1">_xll.PDENSITY($O$48,SimData!$C$9:$C$508,$O$25,$O$26,0)</f>
        <v>0.16982841338978893</v>
      </c>
      <c r="Q48" s="48">
        <f ca="1">1/99*($Q$24-$Q$23)+Q47</f>
        <v>2.6671025185899353</v>
      </c>
      <c r="R48" s="49">
        <f ca="1">_xll.PDENSITY($Q$48,SimData!$D$9:$D$508,$Q$25,$Q$26,0)</f>
        <v>0.36092512594093423</v>
      </c>
      <c r="S48" s="48">
        <f ca="1">1/99*($S$24-$S$23)+S47</f>
        <v>2.5790163317173671</v>
      </c>
      <c r="T48" s="49">
        <f ca="1">_xll.PDENSITY($S$48,SimData!$E$9:$E$508,$S$25,$S$26,0)</f>
        <v>0.21494757987886215</v>
      </c>
      <c r="U48" s="48">
        <f ca="1">1/99*($U$24-$U$23)+U47</f>
        <v>2.4189990079082428</v>
      </c>
      <c r="V48" s="49">
        <f ca="1">_xll.PDENSITY($U$48,SimData!$F$9:$F$508,$U$25,$U$26,0)</f>
        <v>9.0632976112327027E-2</v>
      </c>
      <c r="W48" s="48">
        <f ca="1">1/99*($W$24-$W$23)+W47</f>
        <v>2.2959918635550816</v>
      </c>
      <c r="X48" s="49">
        <f ca="1">_xll.PDENSITY($W$48,SimData!$G$9:$G$508,$W$25,$W$26,0)</f>
        <v>8.5173015286607881E-2</v>
      </c>
      <c r="Y48" s="48">
        <f ca="1">1/99*($Y$24-$Y$23)+Y47</f>
        <v>2.1494079270619957</v>
      </c>
      <c r="Z48" s="49">
        <f ca="1">_xll.PDENSITY($Y$48,SimData!$H$9:$H$508,$Y$25,$Y$26,0)</f>
        <v>4.8435469689491494E-2</v>
      </c>
      <c r="AA48" s="48">
        <f ca="1">1/99*($AA$24-$AA$23)+AA47</f>
        <v>2.0158167408635896</v>
      </c>
      <c r="AB48" s="49">
        <f ca="1">_xll.PDENSITY($AA$48,SimData!$I$9:$I$508,$AA$25,$AA$26,0)</f>
        <v>3.2885867176690918E-2</v>
      </c>
    </row>
    <row r="49" spans="1:28">
      <c r="A49">
        <v>41</v>
      </c>
      <c r="B49">
        <v>3.2317966889259351</v>
      </c>
      <c r="C49">
        <v>3.2477739580987492</v>
      </c>
      <c r="D49">
        <v>3.193771407474562</v>
      </c>
      <c r="E49">
        <v>3.2346311572892006</v>
      </c>
      <c r="F49">
        <v>3.3135339830447661</v>
      </c>
      <c r="G49">
        <v>3.5304541910974585</v>
      </c>
      <c r="H49">
        <v>3.4994554720316864</v>
      </c>
      <c r="I49">
        <v>3.4675444098839452</v>
      </c>
      <c r="L49">
        <v>19</v>
      </c>
      <c r="M49" s="48">
        <f ca="1">1/99*($M$24-$M$23)+M48</f>
        <v>2.866449500428323</v>
      </c>
      <c r="N49" s="49">
        <f ca="1">_xll.PDENSITY($M$49,SimData!$B$9:$B$508,$M$25,$M$26,0)</f>
        <v>0.38341996846066639</v>
      </c>
      <c r="O49" s="48">
        <f ca="1">1/99*($O$24-$O$23)+O48</f>
        <v>2.7305907019702476</v>
      </c>
      <c r="P49" s="49">
        <f ca="1">_xll.PDENSITY($O$49,SimData!$C$9:$C$508,$O$25,$O$26,0)</f>
        <v>0.20291577112275677</v>
      </c>
      <c r="Q49" s="48">
        <f ca="1">1/99*($Q$24-$Q$23)+Q48</f>
        <v>2.6783013807306739</v>
      </c>
      <c r="R49" s="49">
        <f ca="1">_xll.PDENSITY($Q$49,SimData!$D$9:$D$508,$Q$25,$Q$26,0)</f>
        <v>0.41248951378846732</v>
      </c>
      <c r="S49" s="48">
        <f ca="1">1/99*($S$24-$S$23)+S48</f>
        <v>2.5942453415099642</v>
      </c>
      <c r="T49" s="49">
        <f ca="1">_xll.PDENSITY($S$49,SimData!$E$9:$E$508,$S$25,$S$26,0)</f>
        <v>0.2481395674656193</v>
      </c>
      <c r="U49" s="48">
        <f ca="1">1/99*($U$24-$U$23)+U48</f>
        <v>2.4364664769007289</v>
      </c>
      <c r="V49" s="49">
        <f ca="1">_xll.PDENSITY($U$49,SimData!$F$9:$F$508,$U$25,$U$26,0)</f>
        <v>0.10447017342324059</v>
      </c>
      <c r="W49" s="48">
        <f ca="1">1/99*($W$24-$W$23)+W48</f>
        <v>2.3176924562258816</v>
      </c>
      <c r="X49" s="49">
        <f ca="1">_xll.PDENSITY($W$49,SimData!$G$9:$G$508,$W$25,$W$26,0)</f>
        <v>9.8392653894225926E-2</v>
      </c>
      <c r="Y49" s="48">
        <f ca="1">1/99*($Y$24-$Y$23)+Y48</f>
        <v>2.1742746517711935</v>
      </c>
      <c r="Z49" s="49">
        <f ca="1">_xll.PDENSITY($Y$49,SimData!$H$9:$H$508,$Y$25,$Y$26,0)</f>
        <v>6.1527019608264726E-2</v>
      </c>
      <c r="AA49" s="48">
        <f ca="1">1/99*($AA$24-$AA$23)+AA48</f>
        <v>2.0436795399411807</v>
      </c>
      <c r="AB49" s="49">
        <f ca="1">_xll.PDENSITY($AA$49,SimData!$I$9:$I$508,$AA$25,$AA$26,0)</f>
        <v>4.203629724647108E-2</v>
      </c>
    </row>
    <row r="50" spans="1:28">
      <c r="A50">
        <v>42</v>
      </c>
      <c r="B50">
        <v>2.8216702650356611</v>
      </c>
      <c r="C50">
        <v>2.7306765386560108</v>
      </c>
      <c r="D50">
        <v>2.7084342052418635</v>
      </c>
      <c r="E50">
        <v>2.6597310197884467</v>
      </c>
      <c r="F50">
        <v>2.6439696230260781</v>
      </c>
      <c r="G50">
        <v>2.5580228381788865</v>
      </c>
      <c r="H50">
        <v>2.6392497531337926</v>
      </c>
      <c r="I50">
        <v>2.8118229189090909</v>
      </c>
      <c r="L50">
        <v>20</v>
      </c>
      <c r="M50" s="48">
        <f ca="1">1/99*($M$24-$M$23)+M49</f>
        <v>2.8715368816843831</v>
      </c>
      <c r="N50" s="49">
        <f ca="1">_xll.PDENSITY($M$50,SimData!$B$9:$B$508,$M$25,$M$26,0)</f>
        <v>0.45581944420100989</v>
      </c>
      <c r="O50" s="48">
        <f ca="1">1/99*($O$24-$O$23)+O49</f>
        <v>2.7392365685966205</v>
      </c>
      <c r="P50" s="49">
        <f ca="1">_xll.PDENSITY($O$50,SimData!$C$9:$C$508,$O$25,$O$26,0)</f>
        <v>0.24018953358503142</v>
      </c>
      <c r="Q50" s="48">
        <f ca="1">1/99*($Q$24-$Q$23)+Q49</f>
        <v>2.6895002428714125</v>
      </c>
      <c r="R50" s="49">
        <f ca="1">_xll.PDENSITY($Q$50,SimData!$D$9:$D$508,$Q$25,$Q$26,0)</f>
        <v>0.46494780848889866</v>
      </c>
      <c r="S50" s="48">
        <f ca="1">1/99*($S$24-$S$23)+S49</f>
        <v>2.6094743513025613</v>
      </c>
      <c r="T50" s="49">
        <f ca="1">_xll.PDENSITY($S$50,SimData!$E$9:$E$508,$S$25,$S$26,0)</f>
        <v>0.28722277608658392</v>
      </c>
      <c r="U50" s="48">
        <f ca="1">1/99*($U$24-$U$23)+U49</f>
        <v>2.453933945893215</v>
      </c>
      <c r="V50" s="49">
        <f ca="1">_xll.PDENSITY($U$50,SimData!$F$9:$F$508,$U$25,$U$26,0)</f>
        <v>0.12189767378957224</v>
      </c>
      <c r="W50" s="48">
        <f ca="1">1/99*($W$24-$W$23)+W49</f>
        <v>2.3393930488966816</v>
      </c>
      <c r="X50" s="49">
        <f ca="1">_xll.PDENSITY($W$50,SimData!$G$9:$G$508,$W$25,$W$26,0)</f>
        <v>0.11357646930436822</v>
      </c>
      <c r="Y50" s="48">
        <f ca="1">1/99*($Y$24-$Y$23)+Y49</f>
        <v>2.1991413764803913</v>
      </c>
      <c r="Z50" s="49">
        <f ca="1">_xll.PDENSITY($Y$50,SimData!$H$9:$H$508,$Y$25,$Y$26,0)</f>
        <v>7.7103331059648797E-2</v>
      </c>
      <c r="AA50" s="48">
        <f ca="1">1/99*($AA$24-$AA$23)+AA49</f>
        <v>2.0715423390187717</v>
      </c>
      <c r="AB50" s="49">
        <f ca="1">_xll.PDENSITY($AA$50,SimData!$I$9:$I$508,$AA$25,$AA$26,0)</f>
        <v>5.3274927042429254E-2</v>
      </c>
    </row>
    <row r="51" spans="1:28">
      <c r="A51">
        <v>43</v>
      </c>
      <c r="B51">
        <v>3.0352396598871398</v>
      </c>
      <c r="C51">
        <v>3.0337317354247566</v>
      </c>
      <c r="D51">
        <v>3.1087858530124794</v>
      </c>
      <c r="E51">
        <v>3.1618707884677364</v>
      </c>
      <c r="F51">
        <v>3.116563089117848</v>
      </c>
      <c r="G51">
        <v>3.00658677556827</v>
      </c>
      <c r="H51">
        <v>2.9909644775251447</v>
      </c>
      <c r="I51">
        <v>3.0819725183665909</v>
      </c>
      <c r="L51">
        <v>21</v>
      </c>
      <c r="M51" s="48">
        <f ca="1">1/99*($M$24-$M$23)+M50</f>
        <v>2.8766242629404433</v>
      </c>
      <c r="N51" s="49">
        <f ca="1">_xll.PDENSITY($M$51,SimData!$B$9:$B$508,$M$25,$M$26,0)</f>
        <v>0.53797564974612411</v>
      </c>
      <c r="O51" s="48">
        <f ca="1">1/99*($O$24-$O$23)+O50</f>
        <v>2.7478824352229934</v>
      </c>
      <c r="P51" s="49">
        <f ca="1">_xll.PDENSITY($O$51,SimData!$C$9:$C$508,$O$25,$O$26,0)</f>
        <v>0.28278532545906238</v>
      </c>
      <c r="Q51" s="48">
        <f ca="1">1/99*($Q$24-$Q$23)+Q50</f>
        <v>2.7006991050121512</v>
      </c>
      <c r="R51" s="49">
        <f ca="1">_xll.PDENSITY($Q$51,SimData!$D$9:$D$508,$Q$25,$Q$26,0)</f>
        <v>0.51702486068521347</v>
      </c>
      <c r="S51" s="48">
        <f ca="1">1/99*($S$24-$S$23)+S50</f>
        <v>2.6247033610951584</v>
      </c>
      <c r="T51" s="49">
        <f ca="1">_xll.PDENSITY($S$51,SimData!$E$9:$E$508,$S$25,$S$26,0)</f>
        <v>0.33287837752601324</v>
      </c>
      <c r="U51" s="48">
        <f ca="1">1/99*($U$24-$U$23)+U50</f>
        <v>2.4714014148857011</v>
      </c>
      <c r="V51" s="49">
        <f ca="1">_xll.PDENSITY($U$51,SimData!$F$9:$F$508,$U$25,$U$26,0)</f>
        <v>0.14300527116887909</v>
      </c>
      <c r="W51" s="48">
        <f ca="1">1/99*($W$24-$W$23)+W50</f>
        <v>2.3610936415674817</v>
      </c>
      <c r="X51" s="49">
        <f ca="1">_xll.PDENSITY($W$51,SimData!$G$9:$G$508,$W$25,$W$26,0)</f>
        <v>0.13071073423952112</v>
      </c>
      <c r="Y51" s="48">
        <f ca="1">1/99*($Y$24-$Y$23)+Y50</f>
        <v>2.2240081011895891</v>
      </c>
      <c r="Z51" s="49">
        <f ca="1">_xll.PDENSITY($Y$51,SimData!$H$9:$H$508,$Y$25,$Y$26,0)</f>
        <v>9.4536812190407327E-2</v>
      </c>
      <c r="AA51" s="48">
        <f ca="1">1/99*($AA$24-$AA$23)+AA50</f>
        <v>2.0994051380963628</v>
      </c>
      <c r="AB51" s="49">
        <f ca="1">_xll.PDENSITY($AA$51,SimData!$I$9:$I$508,$AA$25,$AA$26,0)</f>
        <v>6.6278750608400147E-2</v>
      </c>
    </row>
    <row r="52" spans="1:28">
      <c r="A52">
        <v>44</v>
      </c>
      <c r="B52">
        <v>2.9337569321475843</v>
      </c>
      <c r="C52">
        <v>2.7894643647304318</v>
      </c>
      <c r="D52">
        <v>2.6498113342034864</v>
      </c>
      <c r="E52">
        <v>2.629283282882005</v>
      </c>
      <c r="F52">
        <v>2.5093945979467103</v>
      </c>
      <c r="G52">
        <v>2.353818400610304</v>
      </c>
      <c r="H52">
        <v>2.3598289123376253</v>
      </c>
      <c r="I52">
        <v>2.3092998975691303</v>
      </c>
      <c r="L52">
        <v>22</v>
      </c>
      <c r="M52" s="48">
        <f ca="1">1/99*($M$24-$M$23)+M51</f>
        <v>2.8817116441965034</v>
      </c>
      <c r="N52" s="49">
        <f ca="1">_xll.PDENSITY($M$52,SimData!$B$9:$B$508,$M$25,$M$26,0)</f>
        <v>0.63032915291087244</v>
      </c>
      <c r="O52" s="48">
        <f ca="1">1/99*($O$24-$O$23)+O51</f>
        <v>2.7565283018493663</v>
      </c>
      <c r="P52" s="49">
        <f ca="1">_xll.PDENSITY($O$52,SimData!$C$9:$C$508,$O$25,$O$26,0)</f>
        <v>0.33238917526149053</v>
      </c>
      <c r="Q52" s="48">
        <f ca="1">1/99*($Q$24-$Q$23)+Q51</f>
        <v>2.7118979671528898</v>
      </c>
      <c r="R52" s="49">
        <f ca="1">_xll.PDENSITY($Q$52,SimData!$D$9:$D$508,$Q$25,$Q$26,0)</f>
        <v>0.56776296078472777</v>
      </c>
      <c r="S52" s="48">
        <f ca="1">1/99*($S$24-$S$23)+S51</f>
        <v>2.6399323708877556</v>
      </c>
      <c r="T52" s="49">
        <f ca="1">_xll.PDENSITY($S$52,SimData!$E$9:$E$508,$S$25,$S$26,0)</f>
        <v>0.38564197467203443</v>
      </c>
      <c r="U52" s="48">
        <f ca="1">1/99*($U$24-$U$23)+U51</f>
        <v>2.4888688838781872</v>
      </c>
      <c r="V52" s="49">
        <f ca="1">_xll.PDENSITY($U$52,SimData!$F$9:$F$508,$U$25,$U$26,0)</f>
        <v>0.16764918202822074</v>
      </c>
      <c r="W52" s="48">
        <f ca="1">1/99*($W$24-$W$23)+W51</f>
        <v>2.3827942342382817</v>
      </c>
      <c r="X52" s="49">
        <f ca="1">_xll.PDENSITY($W$52,SimData!$G$9:$G$508,$W$25,$W$26,0)</f>
        <v>0.14964438167966723</v>
      </c>
      <c r="Y52" s="48">
        <f ca="1">1/99*($Y$24-$Y$23)+Y51</f>
        <v>2.248874825898787</v>
      </c>
      <c r="Z52" s="49">
        <f ca="1">_xll.PDENSITY($Y$52,SimData!$H$9:$H$508,$Y$25,$Y$26,0)</f>
        <v>0.11300088250451902</v>
      </c>
      <c r="AA52" s="48">
        <f ca="1">1/99*($AA$24-$AA$23)+AA51</f>
        <v>2.1272679371739538</v>
      </c>
      <c r="AB52" s="49">
        <f ca="1">_xll.PDENSITY($AA$52,SimData!$I$9:$I$508,$AA$25,$AA$26,0)</f>
        <v>8.0564006180354336E-2</v>
      </c>
    </row>
    <row r="53" spans="1:28">
      <c r="A53">
        <v>45</v>
      </c>
      <c r="B53">
        <v>3.0065285725748847</v>
      </c>
      <c r="C53">
        <v>3.0298413760830623</v>
      </c>
      <c r="D53">
        <v>3.0378152986029976</v>
      </c>
      <c r="E53">
        <v>3.0189084889275177</v>
      </c>
      <c r="F53">
        <v>2.9474320533426441</v>
      </c>
      <c r="G53">
        <v>2.9227282938252963</v>
      </c>
      <c r="H53">
        <v>2.9378970947596543</v>
      </c>
      <c r="I53">
        <v>2.9227115549603395</v>
      </c>
      <c r="L53">
        <v>23</v>
      </c>
      <c r="M53" s="48">
        <f ca="1">1/99*($M$24-$M$23)+M52</f>
        <v>2.8867990254525635</v>
      </c>
      <c r="N53" s="49">
        <f ca="1">_xll.PDENSITY($M$53,SimData!$B$9:$B$508,$M$25,$M$26,0)</f>
        <v>0.73365394990049393</v>
      </c>
      <c r="O53" s="48">
        <f ca="1">1/99*($O$24-$O$23)+O52</f>
        <v>2.7651741684757392</v>
      </c>
      <c r="P53" s="49">
        <f ca="1">_xll.PDENSITY($O$53,SimData!$C$9:$C$508,$O$25,$O$26,0)</f>
        <v>0.39093005613155696</v>
      </c>
      <c r="Q53" s="48">
        <f ca="1">1/99*($Q$24-$Q$23)+Q52</f>
        <v>2.7230968292936284</v>
      </c>
      <c r="R53" s="49">
        <f ca="1">_xll.PDENSITY($Q$53,SimData!$D$9:$D$508,$Q$25,$Q$26,0)</f>
        <v>0.61679091992424995</v>
      </c>
      <c r="S53" s="48">
        <f ca="1">1/99*($S$24-$S$23)+S52</f>
        <v>2.6551613806803527</v>
      </c>
      <c r="T53" s="49">
        <f ca="1">_xll.PDENSITY($S$53,SimData!$E$9:$E$508,$S$25,$S$26,0)</f>
        <v>0.4459691727399227</v>
      </c>
      <c r="U53" s="48">
        <f ca="1">1/99*($U$24-$U$23)+U52</f>
        <v>2.5063363528706732</v>
      </c>
      <c r="V53" s="49">
        <f ca="1">_xll.PDENSITY($U$53,SimData!$F$9:$F$508,$U$25,$U$26,0)</f>
        <v>0.19563164451287141</v>
      </c>
      <c r="W53" s="48">
        <f ca="1">1/99*($W$24-$W$23)+W52</f>
        <v>2.4044948269090818</v>
      </c>
      <c r="X53" s="49">
        <f ca="1">_xll.PDENSITY($W$53,SimData!$G$9:$G$508,$W$25,$W$26,0)</f>
        <v>0.17017565399505413</v>
      </c>
      <c r="Y53" s="48">
        <f ca="1">1/99*($Y$24-$Y$23)+Y52</f>
        <v>2.2737415506079848</v>
      </c>
      <c r="Z53" s="49">
        <f ca="1">_xll.PDENSITY($Y$53,SimData!$H$9:$H$508,$Y$25,$Y$26,0)</f>
        <v>0.13169361656654482</v>
      </c>
      <c r="AA53" s="48">
        <f ca="1">1/99*($AA$24-$AA$23)+AA52</f>
        <v>2.1551307362515448</v>
      </c>
      <c r="AB53" s="49">
        <f ca="1">_xll.PDENSITY($AA$53,SimData!$I$9:$I$508,$AA$25,$AA$26,0)</f>
        <v>9.5614056921088708E-2</v>
      </c>
    </row>
    <row r="54" spans="1:28">
      <c r="A54">
        <v>46</v>
      </c>
      <c r="B54">
        <v>2.9585486287016778</v>
      </c>
      <c r="C54">
        <v>2.9848042399961514</v>
      </c>
      <c r="D54">
        <v>2.9841161126397826</v>
      </c>
      <c r="E54">
        <v>2.9288869691119559</v>
      </c>
      <c r="F54">
        <v>2.9559286369617621</v>
      </c>
      <c r="G54">
        <v>2.9362461082020332</v>
      </c>
      <c r="H54">
        <v>2.9155455556439285</v>
      </c>
      <c r="I54">
        <v>2.921514661756313</v>
      </c>
      <c r="L54">
        <v>24</v>
      </c>
      <c r="M54" s="48">
        <f ca="1">1/99*($M$24-$M$23)+M53</f>
        <v>2.8918864067086236</v>
      </c>
      <c r="N54" s="49">
        <f ca="1">_xll.PDENSITY($M$54,SimData!$B$9:$B$508,$M$25,$M$26,0)</f>
        <v>0.84902321069853603</v>
      </c>
      <c r="O54" s="48">
        <f ca="1">1/99*($O$24-$O$23)+O53</f>
        <v>2.7738200351021121</v>
      </c>
      <c r="P54" s="49">
        <f ca="1">_xll.PDENSITY($O$54,SimData!$C$9:$C$508,$O$25,$O$26,0)</f>
        <v>0.46006439966910684</v>
      </c>
      <c r="Q54" s="48">
        <f ca="1">1/99*($Q$24-$Q$23)+Q53</f>
        <v>2.734295691434367</v>
      </c>
      <c r="R54" s="49">
        <f ca="1">_xll.PDENSITY($Q$54,SimData!$D$9:$D$508,$Q$25,$Q$26,0)</f>
        <v>0.66448563932057259</v>
      </c>
      <c r="S54" s="48">
        <f ca="1">1/99*($S$24-$S$23)+S53</f>
        <v>2.6703903904729498</v>
      </c>
      <c r="T54" s="49">
        <f ca="1">_xll.PDENSITY($S$54,SimData!$E$9:$E$508,$S$25,$S$26,0)</f>
        <v>0.51428067385797727</v>
      </c>
      <c r="U54" s="48">
        <f ca="1">1/99*($U$24-$U$23)+U53</f>
        <v>2.5238038218631593</v>
      </c>
      <c r="V54" s="49">
        <f ca="1">_xll.PDENSITY($U$54,SimData!$F$9:$F$508,$U$25,$U$26,0)</f>
        <v>0.22689086816333198</v>
      </c>
      <c r="W54" s="48">
        <f ca="1">1/99*($W$24-$W$23)+W53</f>
        <v>2.4261954195798818</v>
      </c>
      <c r="X54" s="49">
        <f ca="1">_xll.PDENSITY($W$54,SimData!$G$9:$G$508,$W$25,$W$26,0)</f>
        <v>0.19222844573262271</v>
      </c>
      <c r="Y54" s="48">
        <f ca="1">1/99*($Y$24-$Y$23)+Y53</f>
        <v>2.2986082753171826</v>
      </c>
      <c r="Z54" s="49">
        <f ca="1">_xll.PDENSITY($Y$54,SimData!$H$9:$H$508,$Y$25,$Y$26,0)</f>
        <v>0.15010018235976486</v>
      </c>
      <c r="AA54" s="48">
        <f ca="1">1/99*($AA$24-$AA$23)+AA53</f>
        <v>2.1829935353291359</v>
      </c>
      <c r="AB54" s="49">
        <f ca="1">_xll.PDENSITY($AA$54,SimData!$I$9:$I$508,$AA$25,$AA$26,0)</f>
        <v>0.11100587032139304</v>
      </c>
    </row>
    <row r="55" spans="1:28">
      <c r="A55">
        <v>47</v>
      </c>
      <c r="B55">
        <v>3.0928306018196503</v>
      </c>
      <c r="C55">
        <v>3.0050128620310841</v>
      </c>
      <c r="D55">
        <v>3.0117615106499032</v>
      </c>
      <c r="E55">
        <v>3.1801461075426642</v>
      </c>
      <c r="F55">
        <v>3.3298020862339404</v>
      </c>
      <c r="G55">
        <v>3.3461528233651241</v>
      </c>
      <c r="H55">
        <v>3.432751543613846</v>
      </c>
      <c r="I55">
        <v>3.3753016132423443</v>
      </c>
      <c r="L55">
        <v>25</v>
      </c>
      <c r="M55" s="48">
        <f ca="1">1/99*($M$24-$M$23)+M54</f>
        <v>2.8969737879646837</v>
      </c>
      <c r="N55" s="49">
        <f ca="1">_xll.PDENSITY($M$55,SimData!$B$9:$B$508,$M$25,$M$26,0)</f>
        <v>0.97764071983028022</v>
      </c>
      <c r="O55" s="48">
        <f ca="1">1/99*($O$24-$O$23)+O54</f>
        <v>2.782465901728485</v>
      </c>
      <c r="P55" s="49">
        <f ca="1">_xll.PDENSITY($O$55,SimData!$C$9:$C$508,$O$25,$O$26,0)</f>
        <v>0.54056354754999902</v>
      </c>
      <c r="Q55" s="48">
        <f ca="1">1/99*($Q$24-$Q$23)+Q54</f>
        <v>2.7454945535751056</v>
      </c>
      <c r="R55" s="49">
        <f ca="1">_xll.PDENSITY($Q$55,SimData!$D$9:$D$508,$Q$25,$Q$26,0)</f>
        <v>0.71197099997036128</v>
      </c>
      <c r="S55" s="48">
        <f ca="1">1/99*($S$24-$S$23)+S54</f>
        <v>2.6856194002655469</v>
      </c>
      <c r="T55" s="49">
        <f ca="1">_xll.PDENSITY($S$55,SimData!$E$9:$E$508,$S$25,$S$26,0)</f>
        <v>0.59092448914836315</v>
      </c>
      <c r="U55" s="48">
        <f ca="1">1/99*($U$24-$U$23)+U54</f>
        <v>2.5412712908556454</v>
      </c>
      <c r="V55" s="49">
        <f ca="1">_xll.PDENSITY($U$55,SimData!$F$9:$F$508,$U$25,$U$26,0)</f>
        <v>0.26161911735282078</v>
      </c>
      <c r="W55" s="48">
        <f ca="1">1/99*($W$24-$W$23)+W54</f>
        <v>2.4478960122506819</v>
      </c>
      <c r="X55" s="49">
        <f ca="1">_xll.PDENSITY($W$55,SimData!$G$9:$G$508,$W$25,$W$26,0)</f>
        <v>0.21607330701311067</v>
      </c>
      <c r="Y55" s="48">
        <f ca="1">1/99*($Y$24-$Y$23)+Y54</f>
        <v>2.3234750000263804</v>
      </c>
      <c r="Z55" s="49">
        <f ca="1">_xll.PDENSITY($Y$55,SimData!$H$9:$H$508,$Y$25,$Y$26,0)</f>
        <v>0.16821500109813958</v>
      </c>
      <c r="AA55" s="48">
        <f ca="1">1/99*($AA$24-$AA$23)+AA54</f>
        <v>2.2108563344067269</v>
      </c>
      <c r="AB55" s="49">
        <f ca="1">_xll.PDENSITY($AA$55,SimData!$I$9:$I$508,$AA$25,$AA$26,0)</f>
        <v>0.12649906573190531</v>
      </c>
    </row>
    <row r="56" spans="1:28">
      <c r="A56">
        <v>48</v>
      </c>
      <c r="B56">
        <v>3.0694458459680742</v>
      </c>
      <c r="C56">
        <v>3.0178051803411869</v>
      </c>
      <c r="D56">
        <v>2.9863750525917263</v>
      </c>
      <c r="E56">
        <v>2.9844636297748801</v>
      </c>
      <c r="F56">
        <v>3.0358869642694817</v>
      </c>
      <c r="G56">
        <v>3.0855192950791661</v>
      </c>
      <c r="H56">
        <v>3.0405701423787281</v>
      </c>
      <c r="I56">
        <v>2.8936706294781476</v>
      </c>
      <c r="L56">
        <v>26</v>
      </c>
      <c r="M56" s="48">
        <f ca="1">1/99*($M$24-$M$23)+M55</f>
        <v>2.9020611692207439</v>
      </c>
      <c r="N56" s="49">
        <f ca="1">_xll.PDENSITY($M$56,SimData!$B$9:$B$508,$M$25,$M$26,0)</f>
        <v>1.1206095801402822</v>
      </c>
      <c r="O56" s="48">
        <f ca="1">1/99*($O$24-$O$23)+O55</f>
        <v>2.7911117683548579</v>
      </c>
      <c r="P56" s="49">
        <f ca="1">_xll.PDENSITY($O$56,SimData!$C$9:$C$508,$O$25,$O$26,0)</f>
        <v>0.63178675558556119</v>
      </c>
      <c r="Q56" s="48">
        <f ca="1">1/99*($Q$24-$Q$23)+Q55</f>
        <v>2.7566934157158443</v>
      </c>
      <c r="R56" s="49">
        <f ca="1">_xll.PDENSITY($Q$56,SimData!$D$9:$D$508,$Q$25,$Q$26,0)</f>
        <v>0.76093785386453194</v>
      </c>
      <c r="S56" s="48">
        <f ca="1">1/99*($S$24-$S$23)+S55</f>
        <v>2.700848410058144</v>
      </c>
      <c r="T56" s="49">
        <f ca="1">_xll.PDENSITY($S$56,SimData!$E$9:$E$508,$S$25,$S$26,0)</f>
        <v>0.67601719352460854</v>
      </c>
      <c r="U56" s="48">
        <f ca="1">1/99*($U$24-$U$23)+U55</f>
        <v>2.5587387598481315</v>
      </c>
      <c r="V56" s="49">
        <f ca="1">_xll.PDENSITY($U$56,SimData!$F$9:$F$508,$U$25,$U$26,0)</f>
        <v>0.30025801871102797</v>
      </c>
      <c r="W56" s="48">
        <f ca="1">1/99*($W$24-$W$23)+W55</f>
        <v>2.4695966049214819</v>
      </c>
      <c r="X56" s="49">
        <f ca="1">_xll.PDENSITY($W$56,SimData!$G$9:$G$508,$W$25,$W$26,0)</f>
        <v>0.24249825620141149</v>
      </c>
      <c r="Y56" s="48">
        <f ca="1">1/99*($Y$24-$Y$23)+Y55</f>
        <v>2.3483417247355782</v>
      </c>
      <c r="Z56" s="49">
        <f ca="1">_xll.PDENSITY($Y$56,SimData!$H$9:$H$508,$Y$25,$Y$26,0)</f>
        <v>0.18663652209691692</v>
      </c>
      <c r="AA56" s="48">
        <f ca="1">1/99*($AA$24-$AA$23)+AA55</f>
        <v>2.2387191334843179</v>
      </c>
      <c r="AB56" s="49">
        <f ca="1">_xll.PDENSITY($AA$56,SimData!$I$9:$I$508,$AA$25,$AA$26,0)</f>
        <v>0.14208217737231793</v>
      </c>
    </row>
    <row r="57" spans="1:28">
      <c r="A57">
        <v>49</v>
      </c>
      <c r="B57">
        <v>3.0142035087884347</v>
      </c>
      <c r="C57">
        <v>3.0719433220270216</v>
      </c>
      <c r="D57">
        <v>3.1031980287182437</v>
      </c>
      <c r="E57">
        <v>3.1628846698133466</v>
      </c>
      <c r="F57">
        <v>3.2663194104245963</v>
      </c>
      <c r="G57">
        <v>3.343367060202914</v>
      </c>
      <c r="H57">
        <v>3.4806283518657937</v>
      </c>
      <c r="I57">
        <v>3.5080228505074271</v>
      </c>
      <c r="L57">
        <v>27</v>
      </c>
      <c r="M57" s="48">
        <f ca="1">1/99*($M$24-$M$23)+M56</f>
        <v>2.907148550476804</v>
      </c>
      <c r="N57" s="49">
        <f ca="1">_xll.PDENSITY($M$57,SimData!$B$9:$B$508,$M$25,$M$26,0)</f>
        <v>1.278722658057015</v>
      </c>
      <c r="O57" s="48">
        <f ca="1">1/99*($O$24-$O$23)+O56</f>
        <v>2.7997576349812308</v>
      </c>
      <c r="P57" s="49">
        <f ca="1">_xll.PDENSITY($O$57,SimData!$C$9:$C$508,$O$25,$O$26,0)</f>
        <v>0.73145558489866525</v>
      </c>
      <c r="Q57" s="48">
        <f ca="1">1/99*($Q$24-$Q$23)+Q56</f>
        <v>2.7678922778565829</v>
      </c>
      <c r="R57" s="49">
        <f ca="1">_xll.PDENSITY($Q$57,SimData!$D$9:$D$508,$Q$25,$Q$26,0)</f>
        <v>0.81331678333736512</v>
      </c>
      <c r="S57" s="48">
        <f ca="1">1/99*($S$24-$S$23)+S56</f>
        <v>2.7160774198507411</v>
      </c>
      <c r="T57" s="49">
        <f ca="1">_xll.PDENSITY($S$57,SimData!$E$9:$E$508,$S$25,$S$26,0)</f>
        <v>0.76918283401263743</v>
      </c>
      <c r="U57" s="48">
        <f ca="1">1/99*($U$24-$U$23)+U56</f>
        <v>2.5762062288406176</v>
      </c>
      <c r="V57" s="49">
        <f ca="1">_xll.PDENSITY($U$57,SimData!$F$9:$F$508,$U$25,$U$26,0)</f>
        <v>0.34337837874158678</v>
      </c>
      <c r="W57" s="48">
        <f ca="1">1/99*($W$24-$W$23)+W56</f>
        <v>2.491297197592282</v>
      </c>
      <c r="X57" s="49">
        <f ca="1">_xll.PDENSITY($W$57,SimData!$G$9:$G$508,$W$25,$W$26,0)</f>
        <v>0.27282062360447595</v>
      </c>
      <c r="Y57" s="48">
        <f ca="1">1/99*($Y$24-$Y$23)+Y56</f>
        <v>2.373208449444776</v>
      </c>
      <c r="Z57" s="49">
        <f ca="1">_xll.PDENSITY($Y$57,SimData!$H$9:$H$508,$Y$25,$Y$26,0)</f>
        <v>0.20647474006758509</v>
      </c>
      <c r="AA57" s="48">
        <f ca="1">1/99*($AA$24-$AA$23)+AA56</f>
        <v>2.266581932561909</v>
      </c>
      <c r="AB57" s="49">
        <f ca="1">_xll.PDENSITY($AA$57,SimData!$I$9:$I$508,$AA$25,$AA$26,0)</f>
        <v>0.15799488606313206</v>
      </c>
    </row>
    <row r="58" spans="1:28">
      <c r="A58">
        <v>50</v>
      </c>
      <c r="B58">
        <v>2.9210913328808332</v>
      </c>
      <c r="C58">
        <v>2.8592764212455859</v>
      </c>
      <c r="D58">
        <v>2.9376837169716099</v>
      </c>
      <c r="E58">
        <v>2.8960275404078937</v>
      </c>
      <c r="F58">
        <v>2.7502657902966079</v>
      </c>
      <c r="G58">
        <v>2.6587509507003353</v>
      </c>
      <c r="H58">
        <v>2.5504754395500142</v>
      </c>
      <c r="I58">
        <v>2.4898786415379468</v>
      </c>
      <c r="L58">
        <v>28</v>
      </c>
      <c r="M58" s="48">
        <f ca="1">1/99*($M$24-$M$23)+M57</f>
        <v>2.9122359317328641</v>
      </c>
      <c r="N58" s="49">
        <f ca="1">_xll.PDENSITY($M$58,SimData!$B$9:$B$508,$M$25,$M$26,0)</f>
        <v>1.4523305642814088</v>
      </c>
      <c r="O58" s="48">
        <f ca="1">1/99*($O$24-$O$23)+O57</f>
        <v>2.8084035016076037</v>
      </c>
      <c r="P58" s="49">
        <f ca="1">_xll.PDENSITY($O$58,SimData!$C$9:$C$508,$O$25,$O$26,0)</f>
        <v>0.835902255546083</v>
      </c>
      <c r="Q58" s="48">
        <f ca="1">1/99*($Q$24-$Q$23)+Q57</f>
        <v>2.7790911399973215</v>
      </c>
      <c r="R58" s="49">
        <f ca="1">_xll.PDENSITY($Q$58,SimData!$D$9:$D$508,$Q$25,$Q$26,0)</f>
        <v>0.87088154710378929</v>
      </c>
      <c r="S58" s="48">
        <f ca="1">1/99*($S$24-$S$23)+S57</f>
        <v>2.7313064296433383</v>
      </c>
      <c r="T58" s="49">
        <f ca="1">_xll.PDENSITY($S$58,SimData!$E$9:$E$508,$S$25,$S$26,0)</f>
        <v>0.86927580674566185</v>
      </c>
      <c r="U58" s="48">
        <f ca="1">1/99*($U$24-$U$23)+U57</f>
        <v>2.5936736978331036</v>
      </c>
      <c r="V58" s="49">
        <f ca="1">_xll.PDENSITY($U$58,SimData!$F$9:$F$508,$U$25,$U$26,0)</f>
        <v>0.39150816057925769</v>
      </c>
      <c r="W58" s="48">
        <f ca="1">1/99*($W$24-$W$23)+W57</f>
        <v>2.512997790263082</v>
      </c>
      <c r="X58" s="49">
        <f ca="1">_xll.PDENSITY($W$58,SimData!$G$9:$G$508,$W$25,$W$26,0)</f>
        <v>0.30867362833966672</v>
      </c>
      <c r="Y58" s="48">
        <f ca="1">1/99*($Y$24-$Y$23)+Y57</f>
        <v>2.3980751741539739</v>
      </c>
      <c r="Z58" s="49">
        <f ca="1">_xll.PDENSITY($Y$58,SimData!$H$9:$H$508,$Y$25,$Y$26,0)</f>
        <v>0.22907492902775842</v>
      </c>
      <c r="AA58" s="48">
        <f ca="1">1/99*($AA$24-$AA$23)+AA57</f>
        <v>2.2944447316395</v>
      </c>
      <c r="AB58" s="49">
        <f ca="1">_xll.PDENSITY($AA$58,SimData!$I$9:$I$508,$AA$25,$AA$26,0)</f>
        <v>0.17474061615419806</v>
      </c>
    </row>
    <row r="59" spans="1:28">
      <c r="A59">
        <v>51</v>
      </c>
      <c r="B59">
        <v>3.0774978857977628</v>
      </c>
      <c r="C59">
        <v>3.0433979875783486</v>
      </c>
      <c r="D59">
        <v>3.033515908325549</v>
      </c>
      <c r="E59">
        <v>3.1275338042379981</v>
      </c>
      <c r="F59">
        <v>3.1447817943753078</v>
      </c>
      <c r="G59">
        <v>3.1504396817043796</v>
      </c>
      <c r="H59">
        <v>3.1228298908829437</v>
      </c>
      <c r="I59">
        <v>3.0742422714610251</v>
      </c>
      <c r="L59">
        <v>29</v>
      </c>
      <c r="M59" s="48">
        <f ca="1">1/99*($M$24-$M$23)+M58</f>
        <v>2.9173233129889242</v>
      </c>
      <c r="N59" s="49">
        <f ca="1">_xll.PDENSITY($M$59,SimData!$B$9:$B$508,$M$25,$M$26,0)</f>
        <v>1.6412968646384059</v>
      </c>
      <c r="O59" s="48">
        <f ca="1">1/99*($O$24-$O$23)+O58</f>
        <v>2.8170493682339766</v>
      </c>
      <c r="P59" s="49">
        <f ca="1">_xll.PDENSITY($O$59,SimData!$C$9:$C$508,$O$25,$O$26,0)</f>
        <v>0.94082824008827803</v>
      </c>
      <c r="Q59" s="48">
        <f ca="1">1/99*($Q$24-$Q$23)+Q58</f>
        <v>2.7902900021380601</v>
      </c>
      <c r="R59" s="49">
        <f ca="1">_xll.PDENSITY($Q$59,SimData!$D$9:$D$508,$Q$25,$Q$26,0)</f>
        <v>0.9348915315363816</v>
      </c>
      <c r="S59" s="48">
        <f ca="1">1/99*($S$24-$S$23)+S58</f>
        <v>2.7465354394359354</v>
      </c>
      <c r="T59" s="49">
        <f ca="1">_xll.PDENSITY($S$59,SimData!$E$9:$E$508,$S$25,$S$26,0)</f>
        <v>0.97421492403727417</v>
      </c>
      <c r="U59" s="48">
        <f ca="1">1/99*($U$24-$U$23)+U58</f>
        <v>2.6111411668255897</v>
      </c>
      <c r="V59" s="49">
        <f ca="1">_xll.PDENSITY($U$59,SimData!$F$9:$F$508,$U$25,$U$26,0)</f>
        <v>0.44499531878477971</v>
      </c>
      <c r="W59" s="48">
        <f ca="1">1/99*($W$24-$W$23)+W58</f>
        <v>2.5346983829338821</v>
      </c>
      <c r="X59" s="49">
        <f ca="1">_xll.PDENSITY($W$59,SimData!$G$9:$G$508,$W$25,$W$26,0)</f>
        <v>0.35159128676470336</v>
      </c>
      <c r="Y59" s="48">
        <f ca="1">1/99*($Y$24-$Y$23)+Y58</f>
        <v>2.4229418988631717</v>
      </c>
      <c r="Z59" s="49">
        <f ca="1">_xll.PDENSITY($Y$59,SimData!$H$9:$H$508,$Y$25,$Y$26,0)</f>
        <v>0.2556404125976704</v>
      </c>
      <c r="AA59" s="48">
        <f ca="1">1/99*($AA$24-$AA$23)+AA58</f>
        <v>2.3223075307170911</v>
      </c>
      <c r="AB59" s="49">
        <f ca="1">_xll.PDENSITY($AA$59,SimData!$I$9:$I$508,$AA$25,$AA$26,0)</f>
        <v>0.19307438909590244</v>
      </c>
    </row>
    <row r="60" spans="1:28">
      <c r="A60">
        <v>52</v>
      </c>
      <c r="B60">
        <v>3.0170127286344144</v>
      </c>
      <c r="C60">
        <v>3.093605824681287</v>
      </c>
      <c r="D60">
        <v>3.0870482536563046</v>
      </c>
      <c r="E60">
        <v>3.0481851073451605</v>
      </c>
      <c r="F60">
        <v>2.9848324154722676</v>
      </c>
      <c r="G60">
        <v>2.9736888881150518</v>
      </c>
      <c r="H60">
        <v>2.9675186369529314</v>
      </c>
      <c r="I60">
        <v>2.9894704157424976</v>
      </c>
      <c r="L60">
        <v>30</v>
      </c>
      <c r="M60" s="48">
        <f ca="1">1/99*($M$24-$M$23)+M59</f>
        <v>2.9224106942449843</v>
      </c>
      <c r="N60" s="49">
        <f ca="1">_xll.PDENSITY($M$60,SimData!$B$9:$B$508,$M$25,$M$26,0)</f>
        <v>1.8450155552768439</v>
      </c>
      <c r="O60" s="48">
        <f ca="1">1/99*($O$24-$O$23)+O59</f>
        <v>2.8256952348603495</v>
      </c>
      <c r="P60" s="49">
        <f ca="1">_xll.PDENSITY($O$60,SimData!$C$9:$C$508,$O$25,$O$26,0)</f>
        <v>1.0424116180915464</v>
      </c>
      <c r="Q60" s="48">
        <f ca="1">1/99*($Q$24-$Q$23)+Q59</f>
        <v>2.8014888642787987</v>
      </c>
      <c r="R60" s="49">
        <f ca="1">_xll.PDENSITY($Q$60,SimData!$D$9:$D$508,$Q$25,$Q$26,0)</f>
        <v>1.0058809648235836</v>
      </c>
      <c r="S60" s="48">
        <f ca="1">1/99*($S$24-$S$23)+S59</f>
        <v>2.7617644492285325</v>
      </c>
      <c r="T60" s="49">
        <f ca="1">_xll.PDENSITY($S$60,SimData!$E$9:$E$508,$S$25,$S$26,0)</f>
        <v>1.0810375649209472</v>
      </c>
      <c r="U60" s="48">
        <f ca="1">1/99*($U$24-$U$23)+U59</f>
        <v>2.6286086358180758</v>
      </c>
      <c r="V60" s="49">
        <f ca="1">_xll.PDENSITY($U$60,SimData!$F$9:$F$508,$U$25,$U$26,0)</f>
        <v>0.50396593523158506</v>
      </c>
      <c r="W60" s="48">
        <f ca="1">1/99*($W$24-$W$23)+W59</f>
        <v>2.5563989756046821</v>
      </c>
      <c r="X60" s="49">
        <f ca="1">_xll.PDENSITY($W$60,SimData!$G$9:$G$508,$W$25,$W$26,0)</f>
        <v>0.40251369681258786</v>
      </c>
      <c r="Y60" s="48">
        <f ca="1">1/99*($Y$24-$Y$23)+Y59</f>
        <v>2.4478086235723695</v>
      </c>
      <c r="Z60" s="49">
        <f ca="1">_xll.PDENSITY($Y$60,SimData!$H$9:$H$508,$Y$25,$Y$26,0)</f>
        <v>0.28689523880805778</v>
      </c>
      <c r="AA60" s="48">
        <f ca="1">1/99*($AA$24-$AA$23)+AA59</f>
        <v>2.3501703297946821</v>
      </c>
      <c r="AB60" s="49">
        <f ca="1">_xll.PDENSITY($AA$60,SimData!$I$9:$I$508,$AA$25,$AA$26,0)</f>
        <v>0.21392611687459587</v>
      </c>
    </row>
    <row r="61" spans="1:28">
      <c r="A61">
        <v>53</v>
      </c>
      <c r="B61">
        <v>3.0162706945560775</v>
      </c>
      <c r="C61">
        <v>2.9180801587037428</v>
      </c>
      <c r="D61">
        <v>2.7853348028113767</v>
      </c>
      <c r="E61">
        <v>2.7671983088373597</v>
      </c>
      <c r="F61">
        <v>2.7958098896505188</v>
      </c>
      <c r="G61">
        <v>2.8059829937198826</v>
      </c>
      <c r="H61">
        <v>2.8977811759707484</v>
      </c>
      <c r="I61">
        <v>2.9745135865771943</v>
      </c>
      <c r="L61">
        <v>31</v>
      </c>
      <c r="M61" s="48">
        <f ca="1">1/99*($M$24-$M$23)+M60</f>
        <v>2.9274980755010445</v>
      </c>
      <c r="N61" s="49">
        <f ca="1">_xll.PDENSITY($M$61,SimData!$B$9:$B$508,$M$25,$M$26,0)</f>
        <v>2.0624571692114375</v>
      </c>
      <c r="O61" s="48">
        <f ca="1">1/99*($O$24-$O$23)+O60</f>
        <v>2.8343411014867224</v>
      </c>
      <c r="P61" s="49">
        <f ca="1">_xll.PDENSITY($O$61,SimData!$C$9:$C$508,$O$25,$O$26,0)</f>
        <v>1.1384235493920782</v>
      </c>
      <c r="Q61" s="48">
        <f ca="1">1/99*($Q$24-$Q$23)+Q60</f>
        <v>2.8126877264195373</v>
      </c>
      <c r="R61" s="49">
        <f ca="1">_xll.PDENSITY($Q$61,SimData!$D$9:$D$508,$Q$25,$Q$26,0)</f>
        <v>1.0836622763329615</v>
      </c>
      <c r="S61" s="48">
        <f ca="1">1/99*($S$24-$S$23)+S60</f>
        <v>2.7769934590211296</v>
      </c>
      <c r="T61" s="49">
        <f ca="1">_xll.PDENSITY($S$61,SimData!$E$9:$E$508,$S$25,$S$26,0)</f>
        <v>1.1862030537294288</v>
      </c>
      <c r="U61" s="48">
        <f ca="1">1/99*($U$24-$U$23)+U60</f>
        <v>2.6460761048105619</v>
      </c>
      <c r="V61" s="49">
        <f ca="1">_xll.PDENSITY($U$61,SimData!$F$9:$F$508,$U$25,$U$26,0)</f>
        <v>0.56837405510862338</v>
      </c>
      <c r="W61" s="48">
        <f ca="1">1/99*($W$24-$W$23)+W60</f>
        <v>2.5780995682754821</v>
      </c>
      <c r="X61" s="49">
        <f ca="1">_xll.PDENSITY($W$61,SimData!$G$9:$G$508,$W$25,$W$26,0)</f>
        <v>0.46139158074818326</v>
      </c>
      <c r="Y61" s="48">
        <f ca="1">1/99*($Y$24-$Y$23)+Y60</f>
        <v>2.4726753482815673</v>
      </c>
      <c r="Z61" s="49">
        <f ca="1">_xll.PDENSITY($Y$61,SimData!$H$9:$H$508,$Y$25,$Y$26,0)</f>
        <v>0.32292778275512757</v>
      </c>
      <c r="AA61" s="48">
        <f ca="1">1/99*($AA$24-$AA$23)+AA60</f>
        <v>2.3780331288722731</v>
      </c>
      <c r="AB61" s="49">
        <f ca="1">_xll.PDENSITY($AA$61,SimData!$I$9:$I$508,$AA$25,$AA$26,0)</f>
        <v>0.23823268546432882</v>
      </c>
    </row>
    <row r="62" spans="1:28">
      <c r="A62">
        <v>54</v>
      </c>
      <c r="B62">
        <v>2.9802190934348114</v>
      </c>
      <c r="C62">
        <v>3.0300876202561033</v>
      </c>
      <c r="D62">
        <v>3.0172300974665163</v>
      </c>
      <c r="E62">
        <v>3.0624059762341855</v>
      </c>
      <c r="F62">
        <v>3.1317782841214354</v>
      </c>
      <c r="G62">
        <v>3.0464331034682992</v>
      </c>
      <c r="H62">
        <v>2.9837595307404934</v>
      </c>
      <c r="I62">
        <v>3.0338861528738552</v>
      </c>
      <c r="L62">
        <v>32</v>
      </c>
      <c r="M62" s="48">
        <f ca="1">1/99*($M$24-$M$23)+M61</f>
        <v>2.9325854567571046</v>
      </c>
      <c r="N62" s="49">
        <f ca="1">_xll.PDENSITY($M$62,SimData!$B$9:$B$508,$M$25,$M$26,0)</f>
        <v>2.2922220335960604</v>
      </c>
      <c r="O62" s="48">
        <f ca="1">1/99*($O$24-$O$23)+O61</f>
        <v>2.8429869681130953</v>
      </c>
      <c r="P62" s="49">
        <f ca="1">_xll.PDENSITY($O$62,SimData!$C$9:$C$508,$O$25,$O$26,0)</f>
        <v>1.2289511828247108</v>
      </c>
      <c r="Q62" s="48">
        <f ca="1">1/99*($Q$24-$Q$23)+Q61</f>
        <v>2.823886588560276</v>
      </c>
      <c r="R62" s="49">
        <f ca="1">_xll.PDENSITY($Q$62,SimData!$D$9:$D$508,$Q$25,$Q$26,0)</f>
        <v>1.1675366379476919</v>
      </c>
      <c r="S62" s="48">
        <f ca="1">1/99*($S$24-$S$23)+S61</f>
        <v>2.7922224688137267</v>
      </c>
      <c r="T62" s="49">
        <f ca="1">_xll.PDENSITY($S$62,SimData!$E$9:$E$508,$S$25,$S$26,0)</f>
        <v>1.2860695542075906</v>
      </c>
      <c r="U62" s="48">
        <f ca="1">1/99*($U$24-$U$23)+U61</f>
        <v>2.663543573803048</v>
      </c>
      <c r="V62" s="49">
        <f ca="1">_xll.PDENSITY($U$62,SimData!$F$9:$F$508,$U$25,$U$26,0)</f>
        <v>0.63807381713143818</v>
      </c>
      <c r="W62" s="48">
        <f ca="1">1/99*($W$24-$W$23)+W61</f>
        <v>2.5998001609462822</v>
      </c>
      <c r="X62" s="49">
        <f ca="1">_xll.PDENSITY($W$62,SimData!$G$9:$G$508,$W$25,$W$26,0)</f>
        <v>0.5270501511878033</v>
      </c>
      <c r="Y62" s="48">
        <f ca="1">1/99*($Y$24-$Y$23)+Y61</f>
        <v>2.4975420729907651</v>
      </c>
      <c r="Z62" s="49">
        <f ca="1">_xll.PDENSITY($Y$62,SimData!$H$9:$H$508,$Y$25,$Y$26,0)</f>
        <v>0.36328612320203607</v>
      </c>
      <c r="AA62" s="48">
        <f ca="1">1/99*($AA$24-$AA$23)+AA61</f>
        <v>2.4058959279498642</v>
      </c>
      <c r="AB62" s="49">
        <f ca="1">_xll.PDENSITY($AA$62,SimData!$I$9:$I$508,$AA$25,$AA$26,0)</f>
        <v>0.2667080218853074</v>
      </c>
    </row>
    <row r="63" spans="1:28">
      <c r="A63">
        <v>55</v>
      </c>
      <c r="B63">
        <v>2.927457798733085</v>
      </c>
      <c r="C63">
        <v>2.8900355176173602</v>
      </c>
      <c r="D63">
        <v>2.7475448339744917</v>
      </c>
      <c r="E63">
        <v>2.6919095052373176</v>
      </c>
      <c r="F63">
        <v>2.5869934702636628</v>
      </c>
      <c r="G63">
        <v>2.5843544097459548</v>
      </c>
      <c r="H63">
        <v>2.6055655222520775</v>
      </c>
      <c r="I63">
        <v>2.5853901483934907</v>
      </c>
      <c r="L63">
        <v>33</v>
      </c>
      <c r="M63" s="48">
        <f ca="1">1/99*($M$24-$M$23)+M62</f>
        <v>2.9376728380131647</v>
      </c>
      <c r="N63" s="49">
        <f ca="1">_xll.PDENSITY($M$63,SimData!$B$9:$B$508,$M$25,$M$26,0)</f>
        <v>2.5325960068332556</v>
      </c>
      <c r="O63" s="48">
        <f ca="1">1/99*($O$24-$O$23)+O62</f>
        <v>2.8516328347394682</v>
      </c>
      <c r="P63" s="49">
        <f ca="1">_xll.PDENSITY($O$63,SimData!$C$9:$C$508,$O$25,$O$26,0)</f>
        <v>1.3164308878779432</v>
      </c>
      <c r="Q63" s="48">
        <f ca="1">1/99*($Q$24-$Q$23)+Q62</f>
        <v>2.8350854507010146</v>
      </c>
      <c r="R63" s="49">
        <f ca="1">_xll.PDENSITY($Q$63,SimData!$D$9:$D$508,$Q$25,$Q$26,0)</f>
        <v>1.2566206976152761</v>
      </c>
      <c r="S63" s="48">
        <f ca="1">1/99*($S$24-$S$23)+S62</f>
        <v>2.8074514786063238</v>
      </c>
      <c r="T63" s="49">
        <f ca="1">_xll.PDENSITY($S$63,SimData!$E$9:$E$508,$S$25,$S$26,0)</f>
        <v>1.3773952205926685</v>
      </c>
      <c r="U63" s="48">
        <f ca="1">1/99*($U$24-$U$23)+U62</f>
        <v>2.681011042795534</v>
      </c>
      <c r="V63" s="49">
        <f ca="1">_xll.PDENSITY($U$63,SimData!$F$9:$F$508,$U$25,$U$26,0)</f>
        <v>0.71281865394811905</v>
      </c>
      <c r="W63" s="48">
        <f ca="1">1/99*($W$24-$W$23)+W62</f>
        <v>2.6215007536170822</v>
      </c>
      <c r="X63" s="49">
        <f ca="1">_xll.PDENSITY($W$63,SimData!$G$9:$G$508,$W$25,$W$26,0)</f>
        <v>0.59737983231627678</v>
      </c>
      <c r="Y63" s="48">
        <f ca="1">1/99*($Y$24-$Y$23)+Y62</f>
        <v>2.522408797699963</v>
      </c>
      <c r="Z63" s="49">
        <f ca="1">_xll.PDENSITY($Y$63,SimData!$H$9:$H$508,$Y$25,$Y$26,0)</f>
        <v>0.4072807590632529</v>
      </c>
      <c r="AA63" s="48">
        <f ca="1">1/99*($AA$24-$AA$23)+AA62</f>
        <v>2.4337587270274552</v>
      </c>
      <c r="AB63" s="49">
        <f ca="1">_xll.PDENSITY($AA$63,SimData!$I$9:$I$508,$AA$25,$AA$26,0)</f>
        <v>0.29964377580910423</v>
      </c>
    </row>
    <row r="64" spans="1:28">
      <c r="A64">
        <v>56</v>
      </c>
      <c r="B64">
        <v>3.0927089774196683</v>
      </c>
      <c r="C64">
        <v>3.1936985077360416</v>
      </c>
      <c r="D64">
        <v>3.1379500998722896</v>
      </c>
      <c r="E64">
        <v>3.0897133925125431</v>
      </c>
      <c r="F64">
        <v>3.0354943647343231</v>
      </c>
      <c r="G64">
        <v>2.9909633074808637</v>
      </c>
      <c r="H64">
        <v>2.9191871249729928</v>
      </c>
      <c r="I64">
        <v>2.7515945579126293</v>
      </c>
      <c r="L64">
        <v>34</v>
      </c>
      <c r="M64" s="48">
        <f ca="1">1/99*($M$24-$M$23)+M63</f>
        <v>2.9427602192692248</v>
      </c>
      <c r="N64" s="49">
        <f ca="1">_xll.PDENSITY($M$64,SimData!$B$9:$B$508,$M$25,$M$26,0)</f>
        <v>2.7816118201299718</v>
      </c>
      <c r="O64" s="48">
        <f ca="1">1/99*($O$24-$O$23)+O63</f>
        <v>2.8602787013658411</v>
      </c>
      <c r="P64" s="49">
        <f ca="1">_xll.PDENSITY($O$64,SimData!$C$9:$C$508,$O$25,$O$26,0)</f>
        <v>1.4049444670846425</v>
      </c>
      <c r="Q64" s="48">
        <f ca="1">1/99*($Q$24-$Q$23)+Q63</f>
        <v>2.8462843128417532</v>
      </c>
      <c r="R64" s="49">
        <f ca="1">_xll.PDENSITY($Q$64,SimData!$D$9:$D$508,$Q$25,$Q$26,0)</f>
        <v>1.3501415007202164</v>
      </c>
      <c r="S64" s="48">
        <f ca="1">1/99*($S$24-$S$23)+S63</f>
        <v>2.8226804883989209</v>
      </c>
      <c r="T64" s="49">
        <f ca="1">_xll.PDENSITY($S$64,SimData!$E$9:$E$508,$S$25,$S$26,0)</f>
        <v>1.4577134122971325</v>
      </c>
      <c r="U64" s="48">
        <f ca="1">1/99*($U$24-$U$23)+U63</f>
        <v>2.6984785117880201</v>
      </c>
      <c r="V64" s="49">
        <f ca="1">_xll.PDENSITY($U$64,SimData!$F$9:$F$508,$U$25,$U$26,0)</f>
        <v>0.79212878152320221</v>
      </c>
      <c r="W64" s="48">
        <f ca="1">1/99*($W$24-$W$23)+W63</f>
        <v>2.6432013462878823</v>
      </c>
      <c r="X64" s="49">
        <f ca="1">_xll.PDENSITY($W$64,SimData!$G$9:$G$508,$W$25,$W$26,0)</f>
        <v>0.6697937781731288</v>
      </c>
      <c r="Y64" s="48">
        <f ca="1">1/99*($Y$24-$Y$23)+Y63</f>
        <v>2.5472755224091608</v>
      </c>
      <c r="Z64" s="49">
        <f ca="1">_xll.PDENSITY($Y$64,SimData!$H$9:$H$508,$Y$25,$Y$26,0)</f>
        <v>0.4543448389616182</v>
      </c>
      <c r="AA64" s="48">
        <f ca="1">1/99*($AA$24-$AA$23)+AA63</f>
        <v>2.4616215261050463</v>
      </c>
      <c r="AB64" s="49">
        <f ca="1">_xll.PDENSITY($AA$64,SimData!$I$9:$I$508,$AA$25,$AA$26,0)</f>
        <v>0.33685139453637736</v>
      </c>
    </row>
    <row r="65" spans="1:28">
      <c r="A65">
        <v>57</v>
      </c>
      <c r="B65">
        <v>3.0979534410228342</v>
      </c>
      <c r="C65">
        <v>3.1518936029387237</v>
      </c>
      <c r="D65">
        <v>3.1047847626730252</v>
      </c>
      <c r="E65">
        <v>3.1240943971609343</v>
      </c>
      <c r="F65">
        <v>3.129226552850652</v>
      </c>
      <c r="G65">
        <v>3.1181982775701624</v>
      </c>
      <c r="H65">
        <v>3.1093430170641922</v>
      </c>
      <c r="I65">
        <v>3.0982035168879296</v>
      </c>
      <c r="L65">
        <v>35</v>
      </c>
      <c r="M65" s="48">
        <f ca="1">1/99*($M$24-$M$23)+M64</f>
        <v>2.9478476005252849</v>
      </c>
      <c r="N65" s="49">
        <f ca="1">_xll.PDENSITY($M$65,SimData!$B$9:$B$508,$M$25,$M$26,0)</f>
        <v>3.0371147957942424</v>
      </c>
      <c r="O65" s="48">
        <f ca="1">1/99*($O$24-$O$23)+O64</f>
        <v>2.868924567992214</v>
      </c>
      <c r="P65" s="49">
        <f ca="1">_xll.PDENSITY($O$65,SimData!$C$9:$C$508,$O$25,$O$26,0)</f>
        <v>1.4990166992903637</v>
      </c>
      <c r="Q65" s="48">
        <f ca="1">1/99*($Q$24-$Q$23)+Q64</f>
        <v>2.8574831749824918</v>
      </c>
      <c r="R65" s="49">
        <f ca="1">_xll.PDENSITY($Q$65,SimData!$D$9:$D$508,$Q$25,$Q$26,0)</f>
        <v>1.4475546569390709</v>
      </c>
      <c r="S65" s="48">
        <f ca="1">1/99*($S$24-$S$23)+S64</f>
        <v>2.8379094981915181</v>
      </c>
      <c r="T65" s="49">
        <f ca="1">_xll.PDENSITY($S$65,SimData!$E$9:$E$508,$S$25,$S$26,0)</f>
        <v>1.5255018448048905</v>
      </c>
      <c r="U65" s="48">
        <f ca="1">1/99*($U$24-$U$23)+U64</f>
        <v>2.7159459807805062</v>
      </c>
      <c r="V65" s="49">
        <f ca="1">_xll.PDENSITY($U$65,SimData!$F$9:$F$508,$U$25,$U$26,0)</f>
        <v>0.87505320923447194</v>
      </c>
      <c r="W65" s="48">
        <f ca="1">1/99*($W$24-$W$23)+W64</f>
        <v>2.6649019389586823</v>
      </c>
      <c r="X65" s="49">
        <f ca="1">_xll.PDENSITY($W$65,SimData!$G$9:$G$508,$W$25,$W$26,0)</f>
        <v>0.74178638482096393</v>
      </c>
      <c r="Y65" s="48">
        <f ca="1">1/99*($Y$24-$Y$23)+Y64</f>
        <v>2.5721422471183586</v>
      </c>
      <c r="Z65" s="49">
        <f ca="1">_xll.PDENSITY($Y$65,SimData!$H$9:$H$508,$Y$25,$Y$26,0)</f>
        <v>0.50426389064766142</v>
      </c>
      <c r="AA65" s="48">
        <f ca="1">1/99*($AA$24-$AA$23)+AA64</f>
        <v>2.4894843251826373</v>
      </c>
      <c r="AB65" s="49">
        <f ca="1">_xll.PDENSITY($AA$65,SimData!$I$9:$I$508,$AA$25,$AA$26,0)</f>
        <v>0.37779973232720476</v>
      </c>
    </row>
    <row r="66" spans="1:28">
      <c r="A66">
        <v>58</v>
      </c>
      <c r="B66">
        <v>3.0597849349752475</v>
      </c>
      <c r="C66">
        <v>3.146156589338891</v>
      </c>
      <c r="D66">
        <v>3.2092593344814113</v>
      </c>
      <c r="E66">
        <v>3.2131760060769645</v>
      </c>
      <c r="F66">
        <v>3.1676928856501068</v>
      </c>
      <c r="G66">
        <v>3.1259663972383507</v>
      </c>
      <c r="H66">
        <v>2.9657919232664889</v>
      </c>
      <c r="I66">
        <v>2.7407613822183201</v>
      </c>
      <c r="L66">
        <v>36</v>
      </c>
      <c r="M66" s="48">
        <f ca="1">1/99*($M$24-$M$23)+M65</f>
        <v>2.9529349817813451</v>
      </c>
      <c r="N66" s="49">
        <f ca="1">_xll.PDENSITY($M$66,SimData!$B$9:$B$508,$M$25,$M$26,0)</f>
        <v>3.2968216814655582</v>
      </c>
      <c r="O66" s="48">
        <f ca="1">1/99*($O$24-$O$23)+O65</f>
        <v>2.8775704346185869</v>
      </c>
      <c r="P66" s="49">
        <f ca="1">_xll.PDENSITY($O$66,SimData!$C$9:$C$508,$O$25,$O$26,0)</f>
        <v>1.6023433487759551</v>
      </c>
      <c r="Q66" s="48">
        <f ca="1">1/99*($Q$24-$Q$23)+Q65</f>
        <v>2.8686820371232304</v>
      </c>
      <c r="R66" s="49">
        <f ca="1">_xll.PDENSITY($Q$66,SimData!$D$9:$D$508,$Q$25,$Q$26,0)</f>
        <v>1.5484138441581561</v>
      </c>
      <c r="S66" s="48">
        <f ca="1">1/99*($S$24-$S$23)+S65</f>
        <v>2.8531385079841152</v>
      </c>
      <c r="T66" s="49">
        <f ca="1">_xll.PDENSITY($S$66,SimData!$E$9:$E$508,$S$25,$S$26,0)</f>
        <v>1.5801624935782967</v>
      </c>
      <c r="U66" s="48">
        <f ca="1">1/99*($U$24-$U$23)+U65</f>
        <v>2.7334134497729923</v>
      </c>
      <c r="V66" s="49">
        <f ca="1">_xll.PDENSITY($U$66,SimData!$F$9:$F$508,$U$25,$U$26,0)</f>
        <v>0.95994033682851643</v>
      </c>
      <c r="W66" s="48">
        <f ca="1">1/99*($W$24-$W$23)+W65</f>
        <v>2.6866025316294824</v>
      </c>
      <c r="X66" s="49">
        <f ca="1">_xll.PDENSITY($W$66,SimData!$G$9:$G$508,$W$25,$W$26,0)</f>
        <v>0.81139081574130056</v>
      </c>
      <c r="Y66" s="48">
        <f ca="1">1/99*($Y$24-$Y$23)+Y65</f>
        <v>2.5970089718275564</v>
      </c>
      <c r="Z66" s="49">
        <f ca="1">_xll.PDENSITY($Y$66,SimData!$H$9:$H$508,$Y$25,$Y$26,0)</f>
        <v>0.55714363205927608</v>
      </c>
      <c r="AA66" s="48">
        <f ca="1">1/99*($AA$24-$AA$23)+AA65</f>
        <v>2.5173471242602283</v>
      </c>
      <c r="AB66" s="49">
        <f ca="1">_xll.PDENSITY($AA$66,SimData!$I$9:$I$508,$AA$25,$AA$26,0)</f>
        <v>0.42189275976001456</v>
      </c>
    </row>
    <row r="67" spans="1:28">
      <c r="A67">
        <v>59</v>
      </c>
      <c r="B67">
        <v>3.0872286037789713</v>
      </c>
      <c r="C67">
        <v>2.9999589903700095</v>
      </c>
      <c r="D67">
        <v>3.0387673605051404</v>
      </c>
      <c r="E67">
        <v>3.1272990485186534</v>
      </c>
      <c r="F67">
        <v>3.0424937870996431</v>
      </c>
      <c r="G67">
        <v>3.1181083576264625</v>
      </c>
      <c r="H67">
        <v>3.1597634379960229</v>
      </c>
      <c r="I67">
        <v>3.1832846341850258</v>
      </c>
      <c r="L67">
        <v>37</v>
      </c>
      <c r="M67" s="48">
        <f ca="1">1/99*($M$24-$M$23)+M66</f>
        <v>2.9580223630374052</v>
      </c>
      <c r="N67" s="49">
        <f ca="1">_xll.PDENSITY($M$67,SimData!$B$9:$B$508,$M$25,$M$26,0)</f>
        <v>3.5583551998466207</v>
      </c>
      <c r="O67" s="48">
        <f ca="1">1/99*($O$24-$O$23)+O66</f>
        <v>2.8862163012449598</v>
      </c>
      <c r="P67" s="49">
        <f ca="1">_xll.PDENSITY($O$67,SimData!$C$9:$C$508,$O$25,$O$26,0)</f>
        <v>1.7168858941881684</v>
      </c>
      <c r="Q67" s="48">
        <f ca="1">1/99*($Q$24-$Q$23)+Q66</f>
        <v>2.8798808992639691</v>
      </c>
      <c r="R67" s="49">
        <f ca="1">_xll.PDENSITY($Q$67,SimData!$D$9:$D$508,$Q$25,$Q$26,0)</f>
        <v>1.6520376353838597</v>
      </c>
      <c r="S67" s="48">
        <f ca="1">1/99*($S$24-$S$23)+S66</f>
        <v>2.8683675177767123</v>
      </c>
      <c r="T67" s="49">
        <f ca="1">_xll.PDENSITY($S$67,SimData!$E$9:$E$508,$S$25,$S$26,0)</f>
        <v>1.6218956313868225</v>
      </c>
      <c r="U67" s="48">
        <f ca="1">1/99*($U$24-$U$23)+U66</f>
        <v>2.7508809187654784</v>
      </c>
      <c r="V67" s="49">
        <f ca="1">_xll.PDENSITY($U$67,SimData!$F$9:$F$508,$U$25,$U$26,0)</f>
        <v>1.044368358728325</v>
      </c>
      <c r="W67" s="48">
        <f ca="1">1/99*($W$24-$W$23)+W66</f>
        <v>2.7083031243002824</v>
      </c>
      <c r="X67" s="49">
        <f ca="1">_xll.PDENSITY($W$67,SimData!$G$9:$G$508,$W$25,$W$26,0)</f>
        <v>0.87738292045431454</v>
      </c>
      <c r="Y67" s="48">
        <f ca="1">1/99*($Y$24-$Y$23)+Y66</f>
        <v>2.6218756965367542</v>
      </c>
      <c r="Z67" s="49">
        <f ca="1">_xll.PDENSITY($Y$67,SimData!$H$9:$H$508,$Y$25,$Y$26,0)</f>
        <v>0.6131152265279427</v>
      </c>
      <c r="AA67" s="48">
        <f ca="1">1/99*($AA$24-$AA$23)+AA66</f>
        <v>2.5452099233378194</v>
      </c>
      <c r="AB67" s="49">
        <f ca="1">_xll.PDENSITY($AA$67,SimData!$I$9:$I$508,$AA$25,$AA$26,0)</f>
        <v>0.46873423979506884</v>
      </c>
    </row>
    <row r="68" spans="1:28">
      <c r="A68">
        <v>60</v>
      </c>
      <c r="B68">
        <v>3.0122602988871923</v>
      </c>
      <c r="C68">
        <v>3.0283629757463459</v>
      </c>
      <c r="D68">
        <v>3.0162770941151842</v>
      </c>
      <c r="E68">
        <v>3.0355417379687948</v>
      </c>
      <c r="F68">
        <v>3.1270094567927957</v>
      </c>
      <c r="G68">
        <v>3.1937207537591212</v>
      </c>
      <c r="H68">
        <v>3.2668462479742866</v>
      </c>
      <c r="I68">
        <v>3.2588602031887692</v>
      </c>
      <c r="L68">
        <v>38</v>
      </c>
      <c r="M68" s="48">
        <f ca="1">1/99*($M$24-$M$23)+M67</f>
        <v>2.9631097442934653</v>
      </c>
      <c r="N68" s="49">
        <f ca="1">_xll.PDENSITY($M$68,SimData!$B$9:$B$508,$M$25,$M$26,0)</f>
        <v>3.8192409433016468</v>
      </c>
      <c r="O68" s="48">
        <f ca="1">1/99*($O$24-$O$23)+O67</f>
        <v>2.8948621678713327</v>
      </c>
      <c r="P68" s="49">
        <f ca="1">_xll.PDENSITY($O$68,SimData!$C$9:$C$508,$O$25,$O$26,0)</f>
        <v>1.8425937295647912</v>
      </c>
      <c r="Q68" s="48">
        <f ca="1">1/99*($Q$24-$Q$23)+Q67</f>
        <v>2.8910797614047077</v>
      </c>
      <c r="R68" s="49">
        <f ca="1">_xll.PDENSITY($Q$68,SimData!$D$9:$D$508,$Q$25,$Q$26,0)</f>
        <v>1.75712826170457</v>
      </c>
      <c r="S68" s="48">
        <f ca="1">1/99*($S$24-$S$23)+S67</f>
        <v>2.8835965275693094</v>
      </c>
      <c r="T68" s="49">
        <f ca="1">_xll.PDENSITY($S$68,SimData!$E$9:$E$508,$S$25,$S$26,0)</f>
        <v>1.6515549381621557</v>
      </c>
      <c r="U68" s="48">
        <f ca="1">1/99*($U$24-$U$23)+U67</f>
        <v>2.7683483877579644</v>
      </c>
      <c r="V68" s="49">
        <f ca="1">_xll.PDENSITY($U$68,SimData!$F$9:$F$508,$U$25,$U$26,0)</f>
        <v>1.1253434416582593</v>
      </c>
      <c r="W68" s="48">
        <f ca="1">1/99*($W$24-$W$23)+W67</f>
        <v>2.7300037169710825</v>
      </c>
      <c r="X68" s="49">
        <f ca="1">_xll.PDENSITY($W$68,SimData!$G$9:$G$508,$W$25,$W$26,0)</f>
        <v>0.93919075877251434</v>
      </c>
      <c r="Y68" s="48">
        <f ca="1">1/99*($Y$24-$Y$23)+Y67</f>
        <v>2.646742421245952</v>
      </c>
      <c r="Z68" s="49">
        <f ca="1">_xll.PDENSITY($Y$68,SimData!$H$9:$H$508,$Y$25,$Y$26,0)</f>
        <v>0.67191966057021335</v>
      </c>
      <c r="AA68" s="48">
        <f ca="1">1/99*($AA$24-$AA$23)+AA67</f>
        <v>2.5730727224154104</v>
      </c>
      <c r="AB68" s="49">
        <f ca="1">_xll.PDENSITY($AA$68,SimData!$I$9:$I$508,$AA$25,$AA$26,0)</f>
        <v>0.51820801167252895</v>
      </c>
    </row>
    <row r="69" spans="1:28">
      <c r="A69">
        <v>61</v>
      </c>
      <c r="B69">
        <v>3.045292099439219</v>
      </c>
      <c r="C69">
        <v>3.0047815010614127</v>
      </c>
      <c r="D69">
        <v>3.0024206276702667</v>
      </c>
      <c r="E69">
        <v>2.9804735471328101</v>
      </c>
      <c r="F69">
        <v>2.944858105429522</v>
      </c>
      <c r="G69">
        <v>2.9720381463669945</v>
      </c>
      <c r="H69">
        <v>3.0397579643098562</v>
      </c>
      <c r="I69">
        <v>3.1744646607145439</v>
      </c>
      <c r="L69">
        <v>39</v>
      </c>
      <c r="M69" s="48">
        <f ca="1">1/99*($M$24-$M$23)+M68</f>
        <v>2.9681971255495254</v>
      </c>
      <c r="N69" s="49">
        <f ca="1">_xll.PDENSITY($M$69,SimData!$B$9:$B$508,$M$25,$M$26,0)</f>
        <v>4.076867420827357</v>
      </c>
      <c r="O69" s="48">
        <f ca="1">1/99*($O$24-$O$23)+O68</f>
        <v>2.9035080344977056</v>
      </c>
      <c r="P69" s="49">
        <f ca="1">_xll.PDENSITY($O$69,SimData!$C$9:$C$508,$O$25,$O$26,0)</f>
        <v>1.9777448510801368</v>
      </c>
      <c r="Q69" s="48">
        <f ca="1">1/99*($Q$24-$Q$23)+Q68</f>
        <v>2.9022786235454463</v>
      </c>
      <c r="R69" s="49">
        <f ca="1">_xll.PDENSITY($Q$69,SimData!$D$9:$D$508,$Q$25,$Q$26,0)</f>
        <v>1.861538463661506</v>
      </c>
      <c r="S69" s="48">
        <f ca="1">1/99*($S$24-$S$23)+S68</f>
        <v>2.8988255373619065</v>
      </c>
      <c r="T69" s="49">
        <f ca="1">_xll.PDENSITY($S$69,SimData!$E$9:$E$508,$S$25,$S$26,0)</f>
        <v>1.6705225774350205</v>
      </c>
      <c r="U69" s="48">
        <f ca="1">1/99*($U$24-$U$23)+U68</f>
        <v>2.7858158567504505</v>
      </c>
      <c r="V69" s="49">
        <f ca="1">_xll.PDENSITY($U$69,SimData!$F$9:$F$508,$U$25,$U$26,0)</f>
        <v>1.1997637112300341</v>
      </c>
      <c r="W69" s="48">
        <f ca="1">1/99*($W$24-$W$23)+W68</f>
        <v>2.7517043096418825</v>
      </c>
      <c r="X69" s="49">
        <f ca="1">_xll.PDENSITY($W$69,SimData!$G$9:$G$508,$W$25,$W$26,0)</f>
        <v>0.99659220855070052</v>
      </c>
      <c r="Y69" s="48">
        <f ca="1">1/99*($Y$24-$Y$23)+Y68</f>
        <v>2.6716091459551499</v>
      </c>
      <c r="Z69" s="49">
        <f ca="1">_xll.PDENSITY($Y$69,SimData!$H$9:$H$508,$Y$25,$Y$26,0)</f>
        <v>0.73259126258705731</v>
      </c>
      <c r="AA69" s="48">
        <f ca="1">1/99*($AA$24-$AA$23)+AA68</f>
        <v>2.6009355214930014</v>
      </c>
      <c r="AB69" s="49">
        <f ca="1">_xll.PDENSITY($AA$69,SimData!$I$9:$I$508,$AA$25,$AA$26,0)</f>
        <v>0.57028926312042016</v>
      </c>
    </row>
    <row r="70" spans="1:28">
      <c r="A70">
        <v>62</v>
      </c>
      <c r="B70">
        <v>3.0248224870087856</v>
      </c>
      <c r="C70">
        <v>2.9758294151370235</v>
      </c>
      <c r="D70">
        <v>3.0378344746639048</v>
      </c>
      <c r="E70">
        <v>3.1083285589367047</v>
      </c>
      <c r="F70">
        <v>3.0586532532905149</v>
      </c>
      <c r="G70">
        <v>2.9831872787432809</v>
      </c>
      <c r="H70">
        <v>3.1701983674989682</v>
      </c>
      <c r="I70">
        <v>3.2824222285877473</v>
      </c>
      <c r="L70">
        <v>40</v>
      </c>
      <c r="M70" s="48">
        <f ca="1">1/99*($M$24-$M$23)+M69</f>
        <v>2.9732845068055855</v>
      </c>
      <c r="N70" s="49">
        <f ca="1">_xll.PDENSITY($M$70,SimData!$B$9:$B$508,$M$25,$M$26,0)</f>
        <v>4.3284285745636728</v>
      </c>
      <c r="O70" s="48">
        <f ca="1">1/99*($O$24-$O$23)+O69</f>
        <v>2.9121539011240785</v>
      </c>
      <c r="P70" s="49">
        <f ca="1">_xll.PDENSITY($O$70,SimData!$C$9:$C$508,$O$25,$O$26,0)</f>
        <v>2.1196599082812373</v>
      </c>
      <c r="Q70" s="48">
        <f ca="1">1/99*($Q$24-$Q$23)+Q69</f>
        <v>2.9134774856861849</v>
      </c>
      <c r="R70" s="49">
        <f ca="1">_xll.PDENSITY($Q$70,SimData!$D$9:$D$508,$Q$25,$Q$26,0)</f>
        <v>1.9623287375474356</v>
      </c>
      <c r="S70" s="48">
        <f ca="1">1/99*($S$24-$S$23)+S69</f>
        <v>2.9140545471545036</v>
      </c>
      <c r="T70" s="49">
        <f ca="1">_xll.PDENSITY($S$70,SimData!$E$9:$E$508,$S$25,$S$26,0)</f>
        <v>1.6805869190135359</v>
      </c>
      <c r="U70" s="48">
        <f ca="1">1/99*($U$24-$U$23)+U69</f>
        <v>2.8032833257429366</v>
      </c>
      <c r="V70" s="49">
        <f ca="1">_xll.PDENSITY($U$70,SimData!$F$9:$F$508,$U$25,$U$26,0)</f>
        <v>1.2650226070409283</v>
      </c>
      <c r="W70" s="48">
        <f ca="1">1/99*($W$24-$W$23)+W69</f>
        <v>2.7734049023126826</v>
      </c>
      <c r="X70" s="49">
        <f ca="1">_xll.PDENSITY($W$70,SimData!$G$9:$G$508,$W$25,$W$26,0)</f>
        <v>1.0493630261251414</v>
      </c>
      <c r="Y70" s="48">
        <f ca="1">1/99*($Y$24-$Y$23)+Y69</f>
        <v>2.6964758706643477</v>
      </c>
      <c r="Z70" s="49">
        <f ca="1">_xll.PDENSITY($Y$70,SimData!$H$9:$H$508,$Y$25,$Y$26,0)</f>
        <v>0.79342603488045338</v>
      </c>
      <c r="AA70" s="48">
        <f ca="1">1/99*($AA$24-$AA$23)+AA69</f>
        <v>2.6287983205705925</v>
      </c>
      <c r="AB70" s="49">
        <f ca="1">_xll.PDENSITY($AA$70,SimData!$I$9:$I$508,$AA$25,$AA$26,0)</f>
        <v>0.62465661702665942</v>
      </c>
    </row>
    <row r="71" spans="1:28">
      <c r="A71">
        <v>63</v>
      </c>
      <c r="B71">
        <v>3.0058109740403145</v>
      </c>
      <c r="C71">
        <v>3.0919236029272823</v>
      </c>
      <c r="D71">
        <v>3.0873235277687709</v>
      </c>
      <c r="E71">
        <v>3.054034789366304</v>
      </c>
      <c r="F71">
        <v>3.0927023312043853</v>
      </c>
      <c r="G71">
        <v>3.120807335573708</v>
      </c>
      <c r="H71">
        <v>3.1479178207789547</v>
      </c>
      <c r="I71">
        <v>3.1576460641991644</v>
      </c>
      <c r="L71">
        <v>41</v>
      </c>
      <c r="M71" s="48">
        <f ca="1">1/99*($M$24-$M$23)+M70</f>
        <v>2.9783718880616457</v>
      </c>
      <c r="N71" s="49">
        <f ca="1">_xll.PDENSITY($M$71,SimData!$B$9:$B$508,$M$25,$M$26,0)</f>
        <v>4.5708820516512079</v>
      </c>
      <c r="O71" s="48">
        <f ca="1">1/99*($O$24-$O$23)+O70</f>
        <v>2.9207997677504514</v>
      </c>
      <c r="P71" s="49">
        <f ca="1">_xll.PDENSITY($O$71,SimData!$C$9:$C$508,$O$25,$O$26,0)</f>
        <v>2.2654442176298053</v>
      </c>
      <c r="Q71" s="48">
        <f ca="1">1/99*($Q$24-$Q$23)+Q70</f>
        <v>2.9246763478269235</v>
      </c>
      <c r="R71" s="49">
        <f ca="1">_xll.PDENSITY($Q$71,SimData!$D$9:$D$508,$Q$25,$Q$26,0)</f>
        <v>2.0561300701481811</v>
      </c>
      <c r="S71" s="48">
        <f ca="1">1/99*($S$24-$S$23)+S70</f>
        <v>2.9292835569471007</v>
      </c>
      <c r="T71" s="49">
        <f ca="1">_xll.PDENSITY($S$71,SimData!$E$9:$E$508,$S$25,$S$26,0)</f>
        <v>1.6837834016590716</v>
      </c>
      <c r="U71" s="48">
        <f ca="1">1/99*($U$24-$U$23)+U70</f>
        <v>2.8207507947354227</v>
      </c>
      <c r="V71" s="49">
        <f ca="1">_xll.PDENSITY($U$71,SimData!$F$9:$F$508,$U$25,$U$26,0)</f>
        <v>1.3195488880862283</v>
      </c>
      <c r="W71" s="48">
        <f ca="1">1/99*($W$24-$W$23)+W70</f>
        <v>2.7951054949834826</v>
      </c>
      <c r="X71" s="49">
        <f ca="1">_xll.PDENSITY($W$71,SimData!$G$9:$G$508,$W$25,$W$26,0)</f>
        <v>1.0970415074820477</v>
      </c>
      <c r="Y71" s="48">
        <f ca="1">1/99*($Y$24-$Y$23)+Y70</f>
        <v>2.7213425953735455</v>
      </c>
      <c r="Z71" s="49">
        <f ca="1">_xll.PDENSITY($Y$71,SimData!$H$9:$H$508,$Y$25,$Y$26,0)</f>
        <v>0.85228228145514551</v>
      </c>
      <c r="AA71" s="48">
        <f ca="1">1/99*($AA$24-$AA$23)+AA70</f>
        <v>2.6566611196481835</v>
      </c>
      <c r="AB71" s="49">
        <f ca="1">_xll.PDENSITY($AA$71,SimData!$I$9:$I$508,$AA$25,$AA$26,0)</f>
        <v>0.68031347339236981</v>
      </c>
    </row>
    <row r="72" spans="1:28">
      <c r="A72">
        <v>64</v>
      </c>
      <c r="B72">
        <v>3.1133061940687337</v>
      </c>
      <c r="C72">
        <v>3.1134141755629265</v>
      </c>
      <c r="D72">
        <v>3.0809012916739067</v>
      </c>
      <c r="E72">
        <v>2.9205472807113035</v>
      </c>
      <c r="F72">
        <v>2.8081357744948563</v>
      </c>
      <c r="G72">
        <v>2.8097859799305089</v>
      </c>
      <c r="H72">
        <v>2.7460173368426974</v>
      </c>
      <c r="I72">
        <v>2.7726856659543047</v>
      </c>
      <c r="L72">
        <v>42</v>
      </c>
      <c r="M72" s="48">
        <f ca="1">1/99*($M$24-$M$23)+M71</f>
        <v>2.9834592693177058</v>
      </c>
      <c r="N72" s="49">
        <f ca="1">_xll.PDENSITY($M$72,SimData!$B$9:$B$508,$M$25,$M$26,0)</f>
        <v>4.8009579694037479</v>
      </c>
      <c r="O72" s="48">
        <f ca="1">1/99*($O$24-$O$23)+O71</f>
        <v>2.9294456343768243</v>
      </c>
      <c r="P72" s="49">
        <f ca="1">_xll.PDENSITY($O$72,SimData!$C$9:$C$508,$O$25,$O$26,0)</f>
        <v>2.4124763749587457</v>
      </c>
      <c r="Q72" s="48">
        <f ca="1">1/99*($Q$24-$Q$23)+Q71</f>
        <v>2.9358752099676622</v>
      </c>
      <c r="R72" s="49">
        <f ca="1">_xll.PDENSITY($Q$72,SimData!$D$9:$D$508,$Q$25,$Q$26,0)</f>
        <v>2.1396909378643043</v>
      </c>
      <c r="S72" s="48">
        <f ca="1">1/99*($S$24-$S$23)+S71</f>
        <v>2.9445125667396979</v>
      </c>
      <c r="T72" s="49">
        <f ca="1">_xll.PDENSITY($S$72,SimData!$E$9:$E$508,$S$25,$S$26,0)</f>
        <v>1.6821823648471035</v>
      </c>
      <c r="U72" s="48">
        <f ca="1">1/99*($U$24-$U$23)+U71</f>
        <v>2.8382182637279088</v>
      </c>
      <c r="V72" s="49">
        <f ca="1">_xll.PDENSITY($U$72,SimData!$F$9:$F$508,$U$25,$U$26,0)</f>
        <v>1.3630915936502133</v>
      </c>
      <c r="W72" s="48">
        <f ca="1">1/99*($W$24-$W$23)+W71</f>
        <v>2.8168060876542826</v>
      </c>
      <c r="X72" s="49">
        <f ca="1">_xll.PDENSITY($W$72,SimData!$G$9:$G$508,$W$25,$W$26,0)</f>
        <v>1.1389075438449057</v>
      </c>
      <c r="Y72" s="48">
        <f ca="1">1/99*($Y$24-$Y$23)+Y71</f>
        <v>2.7462093200827433</v>
      </c>
      <c r="Z72" s="49">
        <f ca="1">_xll.PDENSITY($Y$72,SimData!$H$9:$H$508,$Y$25,$Y$26,0)</f>
        <v>0.90708817125764529</v>
      </c>
      <c r="AA72" s="48">
        <f ca="1">1/99*($AA$24-$AA$23)+AA71</f>
        <v>2.6845239187257746</v>
      </c>
      <c r="AB72" s="49">
        <f ca="1">_xll.PDENSITY($AA$72,SimData!$I$9:$I$508,$AA$25,$AA$26,0)</f>
        <v>0.73546520140677185</v>
      </c>
    </row>
    <row r="73" spans="1:28">
      <c r="A73">
        <v>65</v>
      </c>
      <c r="B73">
        <v>3.1593797507103174</v>
      </c>
      <c r="C73">
        <v>3.1918470341897431</v>
      </c>
      <c r="D73">
        <v>3.0930842062631054</v>
      </c>
      <c r="E73">
        <v>2.9783770400276377</v>
      </c>
      <c r="F73">
        <v>2.9777175630759842</v>
      </c>
      <c r="G73">
        <v>3.0718192303151155</v>
      </c>
      <c r="H73">
        <v>3.168716470708052</v>
      </c>
      <c r="I73">
        <v>3.0930743882456233</v>
      </c>
      <c r="L73">
        <v>43</v>
      </c>
      <c r="M73" s="48">
        <f ca="1">1/99*($M$24-$M$23)+M72</f>
        <v>2.9885466505737659</v>
      </c>
      <c r="N73" s="49">
        <f ca="1">_xll.PDENSITY($M$73,SimData!$B$9:$B$508,$M$25,$M$26,0)</f>
        <v>5.0152388928342848</v>
      </c>
      <c r="O73" s="48">
        <f ca="1">1/99*($O$24-$O$23)+O72</f>
        <v>2.9380915010031972</v>
      </c>
      <c r="P73" s="49">
        <f ca="1">_xll.PDENSITY($O$73,SimData!$C$9:$C$508,$O$25,$O$26,0)</f>
        <v>2.5585363631993037</v>
      </c>
      <c r="Q73" s="48">
        <f ca="1">1/99*($Q$24-$Q$23)+Q72</f>
        <v>2.9470740721084008</v>
      </c>
      <c r="R73" s="49">
        <f ca="1">_xll.PDENSITY($Q$73,SimData!$D$9:$D$508,$Q$25,$Q$26,0)</f>
        <v>2.2104125854633789</v>
      </c>
      <c r="S73" s="48">
        <f ca="1">1/99*($S$24-$S$23)+S72</f>
        <v>2.959741576532295</v>
      </c>
      <c r="T73" s="49">
        <f ca="1">_xll.PDENSITY($S$73,SimData!$E$9:$E$508,$S$25,$S$26,0)</f>
        <v>1.677652671674247</v>
      </c>
      <c r="U73" s="48">
        <f ca="1">1/99*($U$24-$U$23)+U72</f>
        <v>2.8556857327203948</v>
      </c>
      <c r="V73" s="49">
        <f ca="1">_xll.PDENSITY($U$73,SimData!$F$9:$F$508,$U$25,$U$26,0)</f>
        <v>1.3966515342111847</v>
      </c>
      <c r="W73" s="48">
        <f ca="1">1/99*($W$24-$W$23)+W72</f>
        <v>2.8385066803250827</v>
      </c>
      <c r="X73" s="49">
        <f ca="1">_xll.PDENSITY($W$73,SimData!$G$9:$G$508,$W$25,$W$26,0)</f>
        <v>1.1741700616954727</v>
      </c>
      <c r="Y73" s="48">
        <f ca="1">1/99*($Y$24-$Y$23)+Y72</f>
        <v>2.7710760447919411</v>
      </c>
      <c r="Z73" s="49">
        <f ca="1">_xll.PDENSITY($Y$73,SimData!$H$9:$H$508,$Y$25,$Y$26,0)</f>
        <v>0.95631988386387634</v>
      </c>
      <c r="AA73" s="48">
        <f ca="1">1/99*($AA$24-$AA$23)+AA72</f>
        <v>2.7123867178033656</v>
      </c>
      <c r="AB73" s="49">
        <f ca="1">_xll.PDENSITY($AA$73,SimData!$I$9:$I$508,$AA$25,$AA$26,0)</f>
        <v>0.78780047400081687</v>
      </c>
    </row>
    <row r="74" spans="1:28">
      <c r="A74">
        <v>66</v>
      </c>
      <c r="B74">
        <v>3.0875655961515251</v>
      </c>
      <c r="C74">
        <v>3.0428890614581858</v>
      </c>
      <c r="D74">
        <v>3.0068107259169126</v>
      </c>
      <c r="E74">
        <v>3.0633332661223043</v>
      </c>
      <c r="F74">
        <v>3.1527905013560655</v>
      </c>
      <c r="G74">
        <v>3.233840488006563</v>
      </c>
      <c r="H74">
        <v>3.2199443449571956</v>
      </c>
      <c r="I74">
        <v>3.2537134189859476</v>
      </c>
      <c r="L74">
        <v>44</v>
      </c>
      <c r="M74" s="48">
        <f ca="1">1/99*($M$24-$M$23)+M73</f>
        <v>2.993634031829826</v>
      </c>
      <c r="N74" s="49">
        <f ca="1">_xll.PDENSITY($M$74,SimData!$B$9:$B$508,$M$25,$M$26,0)</f>
        <v>5.2103067458821313</v>
      </c>
      <c r="O74" s="48">
        <f ca="1">1/99*($O$24-$O$23)+O73</f>
        <v>2.9467373676295701</v>
      </c>
      <c r="P74" s="49">
        <f ca="1">_xll.PDENSITY($O$74,SimData!$C$9:$C$508,$O$25,$O$26,0)</f>
        <v>2.7016475066552781</v>
      </c>
      <c r="Q74" s="48">
        <f ca="1">1/99*($Q$24-$Q$23)+Q73</f>
        <v>2.9582729342491394</v>
      </c>
      <c r="R74" s="49">
        <f ca="1">_xll.PDENSITY($Q$74,SimData!$D$9:$D$508,$Q$25,$Q$26,0)</f>
        <v>2.2666982706747412</v>
      </c>
      <c r="S74" s="48">
        <f ca="1">1/99*($S$24-$S$23)+S73</f>
        <v>2.9749705863248921</v>
      </c>
      <c r="T74" s="49">
        <f ca="1">_xll.PDENSITY($S$74,SimData!$E$9:$E$508,$S$25,$S$26,0)</f>
        <v>1.6716590768799187</v>
      </c>
      <c r="U74" s="48">
        <f ca="1">1/99*($U$24-$U$23)+U73</f>
        <v>2.8731532017128809</v>
      </c>
      <c r="V74" s="49">
        <f ca="1">_xll.PDENSITY($U$74,SimData!$F$9:$F$508,$U$25,$U$26,0)</f>
        <v>1.4220917175709187</v>
      </c>
      <c r="W74" s="48">
        <f ca="1">1/99*($W$24-$W$23)+W73</f>
        <v>2.8602072729958827</v>
      </c>
      <c r="X74" s="49">
        <f ca="1">_xll.PDENSITY($W$74,SimData!$G$9:$G$508,$W$25,$W$26,0)</f>
        <v>1.2022667949402777</v>
      </c>
      <c r="Y74" s="48">
        <f ca="1">1/99*($Y$24-$Y$23)+Y73</f>
        <v>2.795942769501139</v>
      </c>
      <c r="Z74" s="49">
        <f ca="1">_xll.PDENSITY($Y$74,SimData!$H$9:$H$508,$Y$25,$Y$26,0)</f>
        <v>0.99923294897018278</v>
      </c>
      <c r="AA74" s="48">
        <f ca="1">1/99*($AA$24-$AA$23)+AA73</f>
        <v>2.7402495168809566</v>
      </c>
      <c r="AB74" s="49">
        <f ca="1">_xll.PDENSITY($AA$74,SimData!$I$9:$I$508,$AA$25,$AA$26,0)</f>
        <v>0.83512878347146668</v>
      </c>
    </row>
    <row r="75" spans="1:28">
      <c r="A75">
        <v>67</v>
      </c>
      <c r="B75">
        <v>3.0786523139774635</v>
      </c>
      <c r="C75">
        <v>3.1681885877348512</v>
      </c>
      <c r="D75">
        <v>3.2604788347646347</v>
      </c>
      <c r="E75">
        <v>3.3614983379495009</v>
      </c>
      <c r="F75">
        <v>3.4800149535373399</v>
      </c>
      <c r="G75">
        <v>3.5883086210434074</v>
      </c>
      <c r="H75">
        <v>3.6702703600111066</v>
      </c>
      <c r="I75">
        <v>3.8127203670777088</v>
      </c>
      <c r="L75">
        <v>45</v>
      </c>
      <c r="M75" s="48">
        <f ca="1">1/99*($M$24-$M$23)+M74</f>
        <v>2.9987214130858861</v>
      </c>
      <c r="N75" s="49">
        <f ca="1">_xll.PDENSITY($M$75,SimData!$B$9:$B$508,$M$25,$M$26,0)</f>
        <v>5.3829270330053482</v>
      </c>
      <c r="O75" s="48">
        <f ca="1">1/99*($O$24-$O$23)+O74</f>
        <v>2.955383234255943</v>
      </c>
      <c r="P75" s="49">
        <f ca="1">_xll.PDENSITY($O$75,SimData!$C$9:$C$508,$O$25,$O$26,0)</f>
        <v>2.839802310212709</v>
      </c>
      <c r="Q75" s="48">
        <f ca="1">1/99*($Q$24-$Q$23)+Q74</f>
        <v>2.969471796389878</v>
      </c>
      <c r="R75" s="49">
        <f ca="1">_xll.PDENSITY($Q$75,SimData!$D$9:$D$508,$Q$25,$Q$26,0)</f>
        <v>2.3080392814397173</v>
      </c>
      <c r="S75" s="48">
        <f ca="1">1/99*($S$24-$S$23)+S74</f>
        <v>2.9901995961174892</v>
      </c>
      <c r="T75" s="49">
        <f ca="1">_xll.PDENSITY($S$75,SimData!$E$9:$E$508,$S$25,$S$26,0)</f>
        <v>1.6651431636451661</v>
      </c>
      <c r="U75" s="48">
        <f ca="1">1/99*($U$24-$U$23)+U74</f>
        <v>2.890620670705367</v>
      </c>
      <c r="V75" s="49">
        <f ca="1">_xll.PDENSITY($U$75,SimData!$F$9:$F$508,$U$25,$U$26,0)</f>
        <v>1.441568512777206</v>
      </c>
      <c r="W75" s="48">
        <f ca="1">1/99*($W$24-$W$23)+W74</f>
        <v>2.8819078656666828</v>
      </c>
      <c r="X75" s="49">
        <f ca="1">_xll.PDENSITY($W$75,SimData!$G$9:$G$508,$W$25,$W$26,0)</f>
        <v>1.2231408747987154</v>
      </c>
      <c r="Y75" s="48">
        <f ca="1">1/99*($Y$24-$Y$23)+Y74</f>
        <v>2.8208094942103368</v>
      </c>
      <c r="Z75" s="49">
        <f ca="1">_xll.PDENSITY($Y$75,SimData!$H$9:$H$508,$Y$25,$Y$26,0)</f>
        <v>1.0357721140071601</v>
      </c>
      <c r="AA75" s="48">
        <f ca="1">1/99*($AA$24-$AA$23)+AA74</f>
        <v>2.7681123159585477</v>
      </c>
      <c r="AB75" s="49">
        <f ca="1">_xll.PDENSITY($AA$75,SimData!$I$9:$I$508,$AA$25,$AA$26,0)</f>
        <v>0.87612937675794922</v>
      </c>
    </row>
    <row r="76" spans="1:28">
      <c r="A76">
        <v>68</v>
      </c>
      <c r="B76">
        <v>3.0561841570068435</v>
      </c>
      <c r="C76">
        <v>3.0371288909210326</v>
      </c>
      <c r="D76">
        <v>3.0649412277903205</v>
      </c>
      <c r="E76">
        <v>3.0686164692306988</v>
      </c>
      <c r="F76">
        <v>2.9992399631986943</v>
      </c>
      <c r="G76">
        <v>2.8799429265111165</v>
      </c>
      <c r="H76">
        <v>2.8112426814219926</v>
      </c>
      <c r="I76">
        <v>2.8215873031736298</v>
      </c>
      <c r="L76">
        <v>46</v>
      </c>
      <c r="M76" s="48">
        <f ca="1">1/99*($M$24-$M$23)+M75</f>
        <v>3.0038087943419463</v>
      </c>
      <c r="N76" s="49">
        <f ca="1">_xll.PDENSITY($M$76,SimData!$B$9:$B$508,$M$25,$M$26,0)</f>
        <v>5.5302266364146497</v>
      </c>
      <c r="O76" s="48">
        <f ca="1">1/99*($O$24-$O$23)+O75</f>
        <v>2.9640291008823159</v>
      </c>
      <c r="P76" s="49">
        <f ca="1">_xll.PDENSITY($O$76,SimData!$C$9:$C$508,$O$25,$O$26,0)</f>
        <v>2.9707217435645936</v>
      </c>
      <c r="Q76" s="48">
        <f ca="1">1/99*($Q$24-$Q$23)+Q75</f>
        <v>2.9806706585306166</v>
      </c>
      <c r="R76" s="49">
        <f ca="1">_xll.PDENSITY($Q$76,SimData!$D$9:$D$508,$Q$25,$Q$26,0)</f>
        <v>2.3348725749808743</v>
      </c>
      <c r="S76" s="48">
        <f ca="1">1/99*($S$24-$S$23)+S75</f>
        <v>3.0054286059100863</v>
      </c>
      <c r="T76" s="49">
        <f ca="1">_xll.PDENSITY($S$76,SimData!$E$9:$E$508,$S$25,$S$26,0)</f>
        <v>1.658501495569773</v>
      </c>
      <c r="U76" s="48">
        <f ca="1">1/99*($U$24-$U$23)+U75</f>
        <v>2.9080881396978531</v>
      </c>
      <c r="V76" s="49">
        <f ca="1">_xll.PDENSITY($U$76,SimData!$F$9:$F$508,$U$25,$U$26,0)</f>
        <v>1.4569701450804995</v>
      </c>
      <c r="W76" s="48">
        <f ca="1">1/99*($W$24-$W$23)+W75</f>
        <v>2.9036084583374828</v>
      </c>
      <c r="X76" s="49">
        <f ca="1">_xll.PDENSITY($W$76,SimData!$G$9:$G$508,$W$25,$W$26,0)</f>
        <v>1.237378300620404</v>
      </c>
      <c r="Y76" s="48">
        <f ca="1">1/99*($Y$24-$Y$23)+Y75</f>
        <v>2.8456762189195346</v>
      </c>
      <c r="Z76" s="49">
        <f ca="1">_xll.PDENSITY($Y$76,SimData!$H$9:$H$508,$Y$25,$Y$26,0)</f>
        <v>1.0662679326544326</v>
      </c>
      <c r="AA76" s="48">
        <f ca="1">1/99*($AA$24-$AA$23)+AA75</f>
        <v>2.7959751150361387</v>
      </c>
      <c r="AB76" s="49">
        <f ca="1">_xll.PDENSITY($AA$76,SimData!$I$9:$I$508,$AA$25,$AA$26,0)</f>
        <v>0.91087454933848278</v>
      </c>
    </row>
    <row r="77" spans="1:28">
      <c r="A77">
        <v>69</v>
      </c>
      <c r="B77">
        <v>3.1021164700050794</v>
      </c>
      <c r="C77">
        <v>3.0707058312581865</v>
      </c>
      <c r="D77">
        <v>3.0948971535291618</v>
      </c>
      <c r="E77">
        <v>3.0962840501409916</v>
      </c>
      <c r="F77">
        <v>3.2179426193693099</v>
      </c>
      <c r="G77">
        <v>3.2988036257146955</v>
      </c>
      <c r="H77">
        <v>3.249882882828302</v>
      </c>
      <c r="I77">
        <v>3.1825680285915725</v>
      </c>
      <c r="L77">
        <v>47</v>
      </c>
      <c r="M77" s="48">
        <f ca="1">1/99*($M$24-$M$23)+M76</f>
        <v>3.0088961755980064</v>
      </c>
      <c r="N77" s="49">
        <f ca="1">_xll.PDENSITY($M$77,SimData!$B$9:$B$508,$M$25,$M$26,0)</f>
        <v>5.6498248512724594</v>
      </c>
      <c r="O77" s="48">
        <f ca="1">1/99*($O$24-$O$23)+O76</f>
        <v>2.9726749675086888</v>
      </c>
      <c r="P77" s="49">
        <f ca="1">_xll.PDENSITY($O$77,SimData!$C$9:$C$508,$O$25,$O$26,0)</f>
        <v>3.0917065111254858</v>
      </c>
      <c r="Q77" s="48">
        <f ca="1">1/99*($Q$24-$Q$23)+Q76</f>
        <v>2.9918695206713553</v>
      </c>
      <c r="R77" s="49">
        <f ca="1">_xll.PDENSITY($Q$77,SimData!$D$9:$D$508,$Q$25,$Q$26,0)</f>
        <v>2.3483125608102324</v>
      </c>
      <c r="S77" s="48">
        <f ca="1">1/99*($S$24-$S$23)+S76</f>
        <v>3.0206576157026834</v>
      </c>
      <c r="T77" s="49">
        <f ca="1">_xll.PDENSITY($S$77,SimData!$E$9:$E$508,$S$25,$S$26,0)</f>
        <v>1.651639381868566</v>
      </c>
      <c r="U77" s="48">
        <f ca="1">1/99*($U$24-$U$23)+U76</f>
        <v>2.9255556086903391</v>
      </c>
      <c r="V77" s="49">
        <f ca="1">_xll.PDENSITY($U$77,SimData!$F$9:$F$508,$U$25,$U$26,0)</f>
        <v>1.4695201283856767</v>
      </c>
      <c r="W77" s="48">
        <f ca="1">1/99*($W$24-$W$23)+W76</f>
        <v>2.9253090510082829</v>
      </c>
      <c r="X77" s="49">
        <f ca="1">_xll.PDENSITY($W$77,SimData!$G$9:$G$508,$W$25,$W$26,0)</f>
        <v>1.2461499213145457</v>
      </c>
      <c r="Y77" s="48">
        <f ca="1">1/99*($Y$24-$Y$23)+Y76</f>
        <v>2.8705429436287324</v>
      </c>
      <c r="Z77" s="49">
        <f ca="1">_xll.PDENSITY($Y$77,SimData!$H$9:$H$508,$Y$25,$Y$26,0)</f>
        <v>1.0911381878295108</v>
      </c>
      <c r="AA77" s="48">
        <f ca="1">1/99*($AA$24-$AA$23)+AA76</f>
        <v>2.8238379141137298</v>
      </c>
      <c r="AB77" s="49">
        <f ca="1">_xll.PDENSITY($AA$77,SimData!$I$9:$I$508,$AA$25,$AA$26,0)</f>
        <v>0.94085719359208009</v>
      </c>
    </row>
    <row r="78" spans="1:28">
      <c r="A78">
        <v>70</v>
      </c>
      <c r="B78">
        <v>3.0535142751125579</v>
      </c>
      <c r="C78">
        <v>3.0116522748088594</v>
      </c>
      <c r="D78">
        <v>2.9679018185823107</v>
      </c>
      <c r="E78">
        <v>2.8836368194685802</v>
      </c>
      <c r="F78">
        <v>2.7679805893160414</v>
      </c>
      <c r="G78">
        <v>2.6294436807685693</v>
      </c>
      <c r="H78">
        <v>2.4984427995103795</v>
      </c>
      <c r="I78">
        <v>2.3856338394295018</v>
      </c>
      <c r="L78">
        <v>48</v>
      </c>
      <c r="M78" s="48">
        <f ca="1">1/99*($M$24-$M$23)+M77</f>
        <v>3.0139835568540665</v>
      </c>
      <c r="N78" s="49">
        <f ca="1">_xll.PDENSITY($M$78,SimData!$B$9:$B$508,$M$25,$M$26,0)</f>
        <v>5.7398959565501571</v>
      </c>
      <c r="O78" s="48">
        <f ca="1">1/99*($O$24-$O$23)+O77</f>
        <v>2.9813208341350617</v>
      </c>
      <c r="P78" s="49">
        <f ca="1">_xll.PDENSITY($O$78,SimData!$C$9:$C$508,$O$25,$O$26,0)</f>
        <v>3.1995617008736312</v>
      </c>
      <c r="Q78" s="48">
        <f ca="1">1/99*($Q$24-$Q$23)+Q77</f>
        <v>3.0030683828120939</v>
      </c>
      <c r="R78" s="49">
        <f ca="1">_xll.PDENSITY($Q$78,SimData!$D$9:$D$508,$Q$25,$Q$26,0)</f>
        <v>2.3498604842310256</v>
      </c>
      <c r="S78" s="48">
        <f ca="1">1/99*($S$24-$S$23)+S77</f>
        <v>3.0358866254952805</v>
      </c>
      <c r="T78" s="49">
        <f ca="1">_xll.PDENSITY($S$78,SimData!$E$9:$E$508,$S$25,$S$26,0)</f>
        <v>1.6440675051519844</v>
      </c>
      <c r="U78" s="48">
        <f ca="1">1/99*($U$24-$U$23)+U77</f>
        <v>2.9430230776828252</v>
      </c>
      <c r="V78" s="49">
        <f ca="1">_xll.PDENSITY($U$78,SimData!$F$9:$F$508,$U$25,$U$26,0)</f>
        <v>1.4796239899268337</v>
      </c>
      <c r="W78" s="48">
        <f ca="1">1/99*($W$24-$W$23)+W77</f>
        <v>2.9470096436790829</v>
      </c>
      <c r="X78" s="49">
        <f ca="1">_xll.PDENSITY($W$78,SimData!$G$9:$G$508,$W$25,$W$26,0)</f>
        <v>1.2509698089585488</v>
      </c>
      <c r="Y78" s="48">
        <f ca="1">1/99*($Y$24-$Y$23)+Y77</f>
        <v>2.8954096683379302</v>
      </c>
      <c r="Z78" s="49">
        <f ca="1">_xll.PDENSITY($Y$78,SimData!$H$9:$H$508,$Y$25,$Y$26,0)</f>
        <v>1.1107786498424754</v>
      </c>
      <c r="AA78" s="48">
        <f ca="1">1/99*($AA$24-$AA$23)+AA77</f>
        <v>2.8517007131913208</v>
      </c>
      <c r="AB78" s="49">
        <f ca="1">_xll.PDENSITY($AA$78,SimData!$I$9:$I$508,$AA$25,$AA$26,0)</f>
        <v>0.96845312079401558</v>
      </c>
    </row>
    <row r="79" spans="1:28">
      <c r="A79">
        <v>71</v>
      </c>
      <c r="B79">
        <v>2.9955761370039582</v>
      </c>
      <c r="C79">
        <v>2.9654028401950763</v>
      </c>
      <c r="D79">
        <v>2.9883421332236293</v>
      </c>
      <c r="E79">
        <v>3.0599379536094964</v>
      </c>
      <c r="F79">
        <v>3.0117967827396432</v>
      </c>
      <c r="G79">
        <v>2.9942722621952629</v>
      </c>
      <c r="H79">
        <v>3.0592484280984786</v>
      </c>
      <c r="I79">
        <v>3.0926870320285209</v>
      </c>
      <c r="L79">
        <v>49</v>
      </c>
      <c r="M79" s="48">
        <f ca="1">1/99*($M$24-$M$23)+M78</f>
        <v>3.0190709381101266</v>
      </c>
      <c r="N79" s="49">
        <f ca="1">_xll.PDENSITY($M$79,SimData!$B$9:$B$508,$M$25,$M$26,0)</f>
        <v>5.7991664766317292</v>
      </c>
      <c r="O79" s="48">
        <f ca="1">1/99*($O$24-$O$23)+O78</f>
        <v>2.9899667007614346</v>
      </c>
      <c r="P79" s="49">
        <f ca="1">_xll.PDENSITY($O$79,SimData!$C$9:$C$508,$O$25,$O$26,0)</f>
        <v>3.2905718899292733</v>
      </c>
      <c r="Q79" s="48">
        <f ca="1">1/99*($Q$24-$Q$23)+Q78</f>
        <v>3.0142672449528325</v>
      </c>
      <c r="R79" s="49">
        <f ca="1">_xll.PDENSITY($Q$79,SimData!$D$9:$D$508,$Q$25,$Q$26,0)</f>
        <v>2.3411500459588308</v>
      </c>
      <c r="S79" s="48">
        <f ca="1">1/99*($S$24-$S$23)+S78</f>
        <v>3.0511156352878777</v>
      </c>
      <c r="T79" s="49">
        <f ca="1">_xll.PDENSITY($S$79,SimData!$E$9:$E$508,$S$25,$S$26,0)</f>
        <v>1.6350206866691905</v>
      </c>
      <c r="U79" s="48">
        <f ca="1">1/99*($U$24-$U$23)+U78</f>
        <v>2.9604905466753113</v>
      </c>
      <c r="V79" s="49">
        <f ca="1">_xll.PDENSITY($U$79,SimData!$F$9:$F$508,$U$25,$U$26,0)</f>
        <v>1.4869478287357205</v>
      </c>
      <c r="W79" s="48">
        <f ca="1">1/99*($W$24-$W$23)+W78</f>
        <v>2.968710236349883</v>
      </c>
      <c r="X79" s="49">
        <f ca="1">_xll.PDENSITY($W$79,SimData!$G$9:$G$508,$W$25,$W$26,0)</f>
        <v>1.2533340695788775</v>
      </c>
      <c r="Y79" s="48">
        <f ca="1">1/99*($Y$24-$Y$23)+Y78</f>
        <v>2.920276393047128</v>
      </c>
      <c r="Z79" s="49">
        <f ca="1">_xll.PDENSITY($Y$79,SimData!$H$9:$H$508,$Y$25,$Y$26,0)</f>
        <v>1.1256711949467801</v>
      </c>
      <c r="AA79" s="48">
        <f ca="1">1/99*($AA$24-$AA$23)+AA78</f>
        <v>2.8795635122689118</v>
      </c>
      <c r="AB79" s="49">
        <f ca="1">_xll.PDENSITY($AA$79,SimData!$I$9:$I$508,$AA$25,$AA$26,0)</f>
        <v>0.99599141016177184</v>
      </c>
    </row>
    <row r="80" spans="1:28">
      <c r="A80">
        <v>72</v>
      </c>
      <c r="B80">
        <v>3.0197336024826686</v>
      </c>
      <c r="C80">
        <v>3.0511238761250996</v>
      </c>
      <c r="D80">
        <v>3.0384924365154702</v>
      </c>
      <c r="E80">
        <v>2.9315694747461061</v>
      </c>
      <c r="F80">
        <v>2.8350146423024505</v>
      </c>
      <c r="G80">
        <v>2.8390493870487052</v>
      </c>
      <c r="H80">
        <v>2.9289238178255959</v>
      </c>
      <c r="I80">
        <v>2.9770790064748915</v>
      </c>
      <c r="L80">
        <v>50</v>
      </c>
      <c r="M80" s="48">
        <f ca="1">1/99*($M$24-$M$23)+M79</f>
        <v>3.0241583193661867</v>
      </c>
      <c r="N80" s="49">
        <f ca="1">_xll.PDENSITY($M$80,SimData!$B$9:$B$508,$M$25,$M$26,0)</f>
        <v>5.8268707741794836</v>
      </c>
      <c r="O80" s="48">
        <f ca="1">1/99*($O$24-$O$23)+O79</f>
        <v>2.9986125673878075</v>
      </c>
      <c r="P80" s="49">
        <f ca="1">_xll.PDENSITY($O$80,SimData!$C$9:$C$508,$O$25,$O$26,0)</f>
        <v>3.3605619915419793</v>
      </c>
      <c r="Q80" s="48">
        <f ca="1">1/99*($Q$24-$Q$23)+Q79</f>
        <v>3.0254661070935711</v>
      </c>
      <c r="R80" s="49">
        <f ca="1">_xll.PDENSITY($Q$80,SimData!$D$9:$D$508,$Q$25,$Q$26,0)</f>
        <v>2.3237384747150731</v>
      </c>
      <c r="S80" s="48">
        <f ca="1">1/99*($S$24-$S$23)+S79</f>
        <v>3.0663446450804748</v>
      </c>
      <c r="T80" s="49">
        <f ca="1">_xll.PDENSITY($S$80,SimData!$E$9:$E$508,$S$25,$S$26,0)</f>
        <v>1.6235920789547893</v>
      </c>
      <c r="U80" s="48">
        <f ca="1">1/99*($U$24-$U$23)+U79</f>
        <v>2.9779580156677974</v>
      </c>
      <c r="V80" s="49">
        <f ca="1">_xll.PDENSITY($U$80,SimData!$F$9:$F$508,$U$25,$U$26,0)</f>
        <v>1.4906523649495906</v>
      </c>
      <c r="W80" s="48">
        <f ca="1">1/99*($W$24-$W$23)+W79</f>
        <v>2.990410829020683</v>
      </c>
      <c r="X80" s="49">
        <f ca="1">_xll.PDENSITY($W$80,SimData!$G$9:$G$508,$W$25,$W$26,0)</f>
        <v>1.2543319583754831</v>
      </c>
      <c r="Y80" s="48">
        <f ca="1">1/99*($Y$24-$Y$23)+Y79</f>
        <v>2.9451431177563259</v>
      </c>
      <c r="Z80" s="49">
        <f ca="1">_xll.PDENSITY($Y$80,SimData!$H$9:$H$508,$Y$25,$Y$26,0)</f>
        <v>1.1365606806598894</v>
      </c>
      <c r="AA80" s="48">
        <f ca="1">1/99*($AA$24-$AA$23)+AA79</f>
        <v>2.9074263113465029</v>
      </c>
      <c r="AB80" s="49">
        <f ca="1">_xll.PDENSITY($AA$80,SimData!$I$9:$I$508,$AA$25,$AA$26,0)</f>
        <v>1.0247806774218255</v>
      </c>
    </row>
    <row r="81" spans="1:28">
      <c r="A81">
        <v>73</v>
      </c>
      <c r="B81">
        <v>3.0083496079396053</v>
      </c>
      <c r="C81">
        <v>2.9229185843125576</v>
      </c>
      <c r="D81">
        <v>2.9193521102172277</v>
      </c>
      <c r="E81">
        <v>2.9462748517927504</v>
      </c>
      <c r="F81">
        <v>2.9652476449628935</v>
      </c>
      <c r="G81">
        <v>2.9364330258544271</v>
      </c>
      <c r="H81">
        <v>2.931007412354897</v>
      </c>
      <c r="I81">
        <v>2.9679968468908742</v>
      </c>
      <c r="L81">
        <v>51</v>
      </c>
      <c r="M81" s="48">
        <f ca="1">1/99*($M$24-$M$23)+M80</f>
        <v>3.0292457006222469</v>
      </c>
      <c r="N81" s="49">
        <f ca="1">_xll.PDENSITY($M$81,SimData!$B$9:$B$508,$M$25,$M$26,0)</f>
        <v>5.8226974412827897</v>
      </c>
      <c r="O81" s="48">
        <f ca="1">1/99*($O$24-$O$23)+O80</f>
        <v>3.0072584340141804</v>
      </c>
      <c r="P81" s="49">
        <f ca="1">_xll.PDENSITY($O$81,SimData!$C$9:$C$508,$O$25,$O$26,0)</f>
        <v>3.4051319111431062</v>
      </c>
      <c r="Q81" s="48">
        <f ca="1">1/99*($Q$24-$Q$23)+Q80</f>
        <v>3.0366649692343097</v>
      </c>
      <c r="R81" s="49">
        <f ca="1">_xll.PDENSITY($Q$81,SimData!$D$9:$D$508,$Q$25,$Q$26,0)</f>
        <v>2.2989284133183077</v>
      </c>
      <c r="S81" s="48">
        <f ca="1">1/99*($S$24-$S$23)+S80</f>
        <v>3.0815736548730719</v>
      </c>
      <c r="T81" s="49">
        <f ca="1">_xll.PDENSITY($S$81,SimData!$E$9:$E$508,$S$25,$S$26,0)</f>
        <v>1.6088722036800223</v>
      </c>
      <c r="U81" s="48">
        <f ca="1">1/99*($U$24-$U$23)+U80</f>
        <v>2.9954254846602835</v>
      </c>
      <c r="V81" s="49">
        <f ca="1">_xll.PDENSITY($U$81,SimData!$F$9:$F$508,$U$25,$U$26,0)</f>
        <v>1.4896836196465757</v>
      </c>
      <c r="W81" s="48">
        <f ca="1">1/99*($W$24-$W$23)+W80</f>
        <v>3.012111421691483</v>
      </c>
      <c r="X81" s="49">
        <f ca="1">_xll.PDENSITY($W$81,SimData!$G$9:$G$508,$W$25,$W$26,0)</f>
        <v>1.2543287788102415</v>
      </c>
      <c r="Y81" s="48">
        <f ca="1">1/99*($Y$24-$Y$23)+Y80</f>
        <v>2.9700098424655237</v>
      </c>
      <c r="Z81" s="49">
        <f ca="1">_xll.PDENSITY($Y$81,SimData!$H$9:$H$508,$Y$25,$Y$26,0)</f>
        <v>1.1444754313956376</v>
      </c>
      <c r="AA81" s="48">
        <f ca="1">1/99*($AA$24-$AA$23)+AA80</f>
        <v>2.9352891104240939</v>
      </c>
      <c r="AB81" s="49">
        <f ca="1">_xll.PDENSITY($AA$81,SimData!$I$9:$I$508,$AA$25,$AA$26,0)</f>
        <v>1.0544687051116446</v>
      </c>
    </row>
    <row r="82" spans="1:28">
      <c r="A82">
        <v>74</v>
      </c>
      <c r="B82">
        <v>3.0449990888090048</v>
      </c>
      <c r="C82">
        <v>2.9971749823514897</v>
      </c>
      <c r="D82">
        <v>3.0015525449916054</v>
      </c>
      <c r="E82">
        <v>2.8486029388369238</v>
      </c>
      <c r="F82">
        <v>2.8817995501708471</v>
      </c>
      <c r="G82">
        <v>2.9010488732530311</v>
      </c>
      <c r="H82">
        <v>2.8854989383942371</v>
      </c>
      <c r="I82">
        <v>2.7890007415847369</v>
      </c>
      <c r="L82">
        <v>52</v>
      </c>
      <c r="M82" s="48">
        <f ca="1">1/99*($M$24-$M$23)+M81</f>
        <v>3.034333081878307</v>
      </c>
      <c r="N82" s="49">
        <f ca="1">_xll.PDENSITY($M$82,SimData!$B$9:$B$508,$M$25,$M$26,0)</f>
        <v>5.7867543062653057</v>
      </c>
      <c r="O82" s="48">
        <f ca="1">1/99*($O$24-$O$23)+O81</f>
        <v>3.0159043006405533</v>
      </c>
      <c r="P82" s="49">
        <f ca="1">_xll.PDENSITY($O$82,SimData!$C$9:$C$508,$O$25,$O$26,0)</f>
        <v>3.4201331974184832</v>
      </c>
      <c r="Q82" s="48">
        <f ca="1">1/99*($Q$24-$Q$23)+Q81</f>
        <v>3.0478638313750483</v>
      </c>
      <c r="R82" s="49">
        <f ca="1">_xll.PDENSITY($Q$82,SimData!$D$9:$D$508,$Q$25,$Q$26,0)</f>
        <v>2.2676116165406341</v>
      </c>
      <c r="S82" s="48">
        <f ca="1">1/99*($S$24-$S$23)+S81</f>
        <v>3.096802664665669</v>
      </c>
      <c r="T82" s="49">
        <f ca="1">_xll.PDENSITY($S$82,SimData!$E$9:$E$508,$S$25,$S$26,0)</f>
        <v>1.5900618339593029</v>
      </c>
      <c r="U82" s="48">
        <f ca="1">1/99*($U$24-$U$23)+U81</f>
        <v>3.0128929536527695</v>
      </c>
      <c r="V82" s="49">
        <f ca="1">_xll.PDENSITY($U$82,SimData!$F$9:$F$508,$U$25,$U$26,0)</f>
        <v>1.4830378979506342</v>
      </c>
      <c r="W82" s="48">
        <f ca="1">1/99*($W$24-$W$23)+W81</f>
        <v>3.0338120143622831</v>
      </c>
      <c r="X82" s="49">
        <f ca="1">_xll.PDENSITY($W$82,SimData!$G$9:$G$508,$W$25,$W$26,0)</f>
        <v>1.2528115589728266</v>
      </c>
      <c r="Y82" s="48">
        <f ca="1">1/99*($Y$24-$Y$23)+Y81</f>
        <v>2.9948765671747215</v>
      </c>
      <c r="Z82" s="49">
        <f ca="1">_xll.PDENSITY($Y$82,SimData!$H$9:$H$508,$Y$25,$Y$26,0)</f>
        <v>1.1504483351235313</v>
      </c>
      <c r="AA82" s="48">
        <f ca="1">1/99*($AA$24-$AA$23)+AA81</f>
        <v>2.9631519095016849</v>
      </c>
      <c r="AB82" s="49">
        <f ca="1">_xll.PDENSITY($AA$82,SimData!$I$9:$I$508,$AA$25,$AA$26,0)</f>
        <v>1.0829851552215959</v>
      </c>
    </row>
    <row r="83" spans="1:28">
      <c r="A83">
        <v>75</v>
      </c>
      <c r="B83">
        <v>3.0588680230780758</v>
      </c>
      <c r="C83">
        <v>3.0609048656322373</v>
      </c>
      <c r="D83">
        <v>3.0361463116482343</v>
      </c>
      <c r="E83">
        <v>3.0108993350684736</v>
      </c>
      <c r="F83">
        <v>2.877066431995428</v>
      </c>
      <c r="G83">
        <v>2.8321307267342193</v>
      </c>
      <c r="H83">
        <v>2.893912637956912</v>
      </c>
      <c r="I83">
        <v>2.9726257595811081</v>
      </c>
      <c r="L83">
        <v>53</v>
      </c>
      <c r="M83" s="48">
        <f ca="1">1/99*($M$24-$M$23)+M82</f>
        <v>3.0394204631343671</v>
      </c>
      <c r="N83" s="49">
        <f ca="1">_xll.PDENSITY($M$83,SimData!$B$9:$B$508,$M$25,$M$26,0)</f>
        <v>5.7195649894498919</v>
      </c>
      <c r="O83" s="48">
        <f ca="1">1/99*($O$24-$O$23)+O82</f>
        <v>3.0245501672669262</v>
      </c>
      <c r="P83" s="49">
        <f ca="1">_xll.PDENSITY($O$83,SimData!$C$9:$C$508,$O$25,$O$26,0)</f>
        <v>3.4023542328199783</v>
      </c>
      <c r="Q83" s="48">
        <f ca="1">1/99*($Q$24-$Q$23)+Q82</f>
        <v>3.059062693515787</v>
      </c>
      <c r="R83" s="49">
        <f ca="1">_xll.PDENSITY($Q$83,SimData!$D$9:$D$508,$Q$25,$Q$26,0)</f>
        <v>2.2301458130173639</v>
      </c>
      <c r="S83" s="48">
        <f ca="1">1/99*($S$24-$S$23)+S82</f>
        <v>3.1120316744582661</v>
      </c>
      <c r="T83" s="49">
        <f ca="1">_xll.PDENSITY($S$83,SimData!$E$9:$E$508,$S$25,$S$26,0)</f>
        <v>1.5665138692415483</v>
      </c>
      <c r="U83" s="48">
        <f ca="1">1/99*($U$24-$U$23)+U82</f>
        <v>3.0303604226452556</v>
      </c>
      <c r="V83" s="49">
        <f ca="1">_xll.PDENSITY($U$83,SimData!$F$9:$F$508,$U$25,$U$26,0)</f>
        <v>1.4699568777954561</v>
      </c>
      <c r="W83" s="48">
        <f ca="1">1/99*($W$24-$W$23)+W82</f>
        <v>3.0555126070330831</v>
      </c>
      <c r="X83" s="49">
        <f ca="1">_xll.PDENSITY($W$83,SimData!$G$9:$G$508,$W$25,$W$26,0)</f>
        <v>1.2484602066945016</v>
      </c>
      <c r="Y83" s="48">
        <f ca="1">1/99*($Y$24-$Y$23)+Y82</f>
        <v>3.0197432918839193</v>
      </c>
      <c r="Z83" s="49">
        <f ca="1">_xll.PDENSITY($Y$83,SimData!$H$9:$H$508,$Y$25,$Y$26,0)</f>
        <v>1.1549922337309197</v>
      </c>
      <c r="AA83" s="48">
        <f ca="1">1/99*($AA$24-$AA$23)+AA82</f>
        <v>2.991014708579276</v>
      </c>
      <c r="AB83" s="49">
        <f ca="1">_xll.PDENSITY($AA$83,SimData!$I$9:$I$508,$AA$25,$AA$26,0)</f>
        <v>1.1070866580309267</v>
      </c>
    </row>
    <row r="84" spans="1:28">
      <c r="A84">
        <v>76</v>
      </c>
      <c r="B84">
        <v>2.9479299645136305</v>
      </c>
      <c r="C84">
        <v>2.7900109534805981</v>
      </c>
      <c r="D84">
        <v>2.6794225989032587</v>
      </c>
      <c r="E84">
        <v>2.6389286158186476</v>
      </c>
      <c r="F84">
        <v>2.650548519722185</v>
      </c>
      <c r="G84">
        <v>2.6488851889601639</v>
      </c>
      <c r="H84">
        <v>2.550711890755796</v>
      </c>
      <c r="I84">
        <v>2.5340429727029266</v>
      </c>
      <c r="L84">
        <v>54</v>
      </c>
      <c r="M84" s="48">
        <f ca="1">1/99*($M$24-$M$23)+M83</f>
        <v>3.0445078443904272</v>
      </c>
      <c r="N84" s="49">
        <f ca="1">_xll.PDENSITY($M$84,SimData!$B$9:$B$508,$M$25,$M$26,0)</f>
        <v>5.6220914693829576</v>
      </c>
      <c r="O84" s="48">
        <f ca="1">1/99*($O$24-$O$23)+O83</f>
        <v>3.0331960338932991</v>
      </c>
      <c r="P84" s="49">
        <f ca="1">_xll.PDENSITY($O$84,SimData!$C$9:$C$508,$O$25,$O$26,0)</f>
        <v>3.3502561380715608</v>
      </c>
      <c r="Q84" s="48">
        <f ca="1">1/99*($Q$24-$Q$23)+Q83</f>
        <v>3.0702615556565256</v>
      </c>
      <c r="R84" s="49">
        <f ca="1">_xll.PDENSITY($Q$84,SimData!$D$9:$D$508,$Q$25,$Q$26,0)</f>
        <v>2.1862951103522059</v>
      </c>
      <c r="S84" s="48">
        <f ca="1">1/99*($S$24-$S$23)+S83</f>
        <v>3.1272606842508632</v>
      </c>
      <c r="T84" s="49">
        <f ca="1">_xll.PDENSITY($S$84,SimData!$E$9:$E$508,$S$25,$S$26,0)</f>
        <v>1.5376769970688169</v>
      </c>
      <c r="U84" s="48">
        <f ca="1">1/99*($U$24-$U$23)+U83</f>
        <v>3.0478278916377417</v>
      </c>
      <c r="V84" s="49">
        <f ca="1">_xll.PDENSITY($U$84,SimData!$F$9:$F$508,$U$25,$U$26,0)</f>
        <v>1.4500472927226058</v>
      </c>
      <c r="W84" s="48">
        <f ca="1">1/99*($W$24-$W$23)+W83</f>
        <v>3.0772131997038832</v>
      </c>
      <c r="X84" s="49">
        <f ca="1">_xll.PDENSITY($W$84,SimData!$G$9:$G$508,$W$25,$W$26,0)</f>
        <v>1.2394527880914827</v>
      </c>
      <c r="Y84" s="48">
        <f ca="1">1/99*($Y$24-$Y$23)+Y83</f>
        <v>3.0446100165931171</v>
      </c>
      <c r="Z84" s="49">
        <f ca="1">_xll.PDENSITY($Y$84,SimData!$H$9:$H$508,$Y$25,$Y$26,0)</f>
        <v>1.1575736105769077</v>
      </c>
      <c r="AA84" s="48">
        <f ca="1">1/99*($AA$24-$AA$23)+AA83</f>
        <v>3.018877507656867</v>
      </c>
      <c r="AB84" s="49">
        <f ca="1">_xll.PDENSITY($AA$84,SimData!$I$9:$I$508,$AA$25,$AA$26,0)</f>
        <v>1.1232878424772936</v>
      </c>
    </row>
    <row r="85" spans="1:28">
      <c r="A85">
        <v>77</v>
      </c>
      <c r="B85">
        <v>2.9789731633150116</v>
      </c>
      <c r="C85">
        <v>2.9400130471795869</v>
      </c>
      <c r="D85">
        <v>2.9522053632726104</v>
      </c>
      <c r="E85">
        <v>2.9243539434813295</v>
      </c>
      <c r="F85">
        <v>2.9417403767967496</v>
      </c>
      <c r="G85">
        <v>2.9703954685433596</v>
      </c>
      <c r="H85">
        <v>3.1137637918691206</v>
      </c>
      <c r="I85">
        <v>3.2387970216356123</v>
      </c>
      <c r="L85">
        <v>55</v>
      </c>
      <c r="M85" s="48">
        <f ca="1">1/99*($M$24-$M$23)+M84</f>
        <v>3.0495952256464873</v>
      </c>
      <c r="N85" s="49">
        <f ca="1">_xll.PDENSITY($M$85,SimData!$B$9:$B$508,$M$25,$M$26,0)</f>
        <v>5.4957628296117464</v>
      </c>
      <c r="O85" s="48">
        <f ca="1">1/99*($O$24-$O$23)+O84</f>
        <v>3.041841900519672</v>
      </c>
      <c r="P85" s="49">
        <f ca="1">_xll.PDENSITY($O$85,SimData!$C$9:$C$508,$O$25,$O$26,0)</f>
        <v>3.2645375809572026</v>
      </c>
      <c r="Q85" s="48">
        <f ca="1">1/99*($Q$24-$Q$23)+Q84</f>
        <v>3.0814604177972642</v>
      </c>
      <c r="R85" s="49">
        <f ca="1">_xll.PDENSITY($Q$85,SimData!$D$9:$D$508,$Q$25,$Q$26,0)</f>
        <v>2.1352743762723221</v>
      </c>
      <c r="S85" s="48">
        <f ca="1">1/99*($S$24-$S$23)+S84</f>
        <v>3.1424896940434603</v>
      </c>
      <c r="T85" s="49">
        <f ca="1">_xll.PDENSITY($S$85,SimData!$E$9:$E$508,$S$25,$S$26,0)</f>
        <v>1.5029656420777622</v>
      </c>
      <c r="U85" s="48">
        <f ca="1">1/99*($U$24-$U$23)+U84</f>
        <v>3.0652953606302278</v>
      </c>
      <c r="V85" s="49">
        <f ca="1">_xll.PDENSITY($U$85,SimData!$F$9:$F$508,$U$25,$U$26,0)</f>
        <v>1.4233433500287327</v>
      </c>
      <c r="W85" s="48">
        <f ca="1">1/99*($W$24-$W$23)+W84</f>
        <v>3.0989137923746832</v>
      </c>
      <c r="X85" s="49">
        <f ca="1">_xll.PDENSITY($W$85,SimData!$G$9:$G$508,$W$25,$W$26,0)</f>
        <v>1.223939930091714</v>
      </c>
      <c r="Y85" s="48">
        <f ca="1">1/99*($Y$24-$Y$23)+Y84</f>
        <v>3.069476741302315</v>
      </c>
      <c r="Z85" s="49">
        <f ca="1">_xll.PDENSITY($Y$85,SimData!$H$9:$H$508,$Y$25,$Y$26,0)</f>
        <v>1.1563918760832452</v>
      </c>
      <c r="AA85" s="48">
        <f ca="1">1/99*($AA$24-$AA$23)+AA84</f>
        <v>3.0467403067344581</v>
      </c>
      <c r="AB85" s="49">
        <f ca="1">_xll.PDENSITY($AA$85,SimData!$I$9:$I$508,$AA$25,$AA$26,0)</f>
        <v>1.1288210782161998</v>
      </c>
    </row>
    <row r="86" spans="1:28">
      <c r="A86">
        <v>78</v>
      </c>
      <c r="B86">
        <v>2.9040572966847531</v>
      </c>
      <c r="C86">
        <v>2.9574217944036225</v>
      </c>
      <c r="D86">
        <v>3.0672808675424927</v>
      </c>
      <c r="E86">
        <v>3.1187876987308871</v>
      </c>
      <c r="F86">
        <v>3.2330251024946035</v>
      </c>
      <c r="G86">
        <v>3.2849086167204828</v>
      </c>
      <c r="H86">
        <v>3.2940411656996145</v>
      </c>
      <c r="I86">
        <v>3.2444448856045827</v>
      </c>
      <c r="L86">
        <v>56</v>
      </c>
      <c r="M86" s="48">
        <f ca="1">1/99*($M$24-$M$23)+M85</f>
        <v>3.0546826069025474</v>
      </c>
      <c r="N86" s="49">
        <f ca="1">_xll.PDENSITY($M$86,SimData!$B$9:$B$508,$M$25,$M$26,0)</f>
        <v>5.3424861628107028</v>
      </c>
      <c r="O86" s="48">
        <f ca="1">1/99*($O$24-$O$23)+O85</f>
        <v>3.0504877671460449</v>
      </c>
      <c r="P86" s="49">
        <f ca="1">_xll.PDENSITY($O$86,SimData!$C$9:$C$508,$O$25,$O$26,0)</f>
        <v>3.1483487306024287</v>
      </c>
      <c r="Q86" s="48">
        <f ca="1">1/99*($Q$24-$Q$23)+Q85</f>
        <v>3.0926592799380028</v>
      </c>
      <c r="R86" s="49">
        <f ca="1">_xll.PDENSITY($Q$86,SimData!$D$9:$D$508,$Q$25,$Q$26,0)</f>
        <v>2.0759360252273371</v>
      </c>
      <c r="S86" s="48">
        <f ca="1">1/99*($S$24-$S$23)+S85</f>
        <v>3.1577187038360575</v>
      </c>
      <c r="T86" s="49">
        <f ca="1">_xll.PDENSITY($S$86,SimData!$E$9:$E$508,$S$25,$S$26,0)</f>
        <v>1.4616387245496545</v>
      </c>
      <c r="U86" s="48">
        <f ca="1">1/99*($U$24-$U$23)+U85</f>
        <v>3.0827628296227139</v>
      </c>
      <c r="V86" s="49">
        <f ca="1">_xll.PDENSITY($U$86,SimData!$F$9:$F$508,$U$25,$U$26,0)</f>
        <v>1.3903329614235591</v>
      </c>
      <c r="W86" s="48">
        <f ca="1">1/99*($W$24-$W$23)+W85</f>
        <v>3.1206143850454833</v>
      </c>
      <c r="X86" s="49">
        <f ca="1">_xll.PDENSITY($W$86,SimData!$G$9:$G$508,$W$25,$W$26,0)</f>
        <v>1.2005562204444833</v>
      </c>
      <c r="Y86" s="48">
        <f ca="1">1/99*($Y$24-$Y$23)+Y85</f>
        <v>3.0943434660115128</v>
      </c>
      <c r="Z86" s="49">
        <f ca="1">_xll.PDENSITY($Y$86,SimData!$H$9:$H$508,$Y$25,$Y$26,0)</f>
        <v>1.1486633673686208</v>
      </c>
      <c r="AA86" s="48">
        <f ca="1">1/99*($AA$24-$AA$23)+AA85</f>
        <v>3.0746031058120491</v>
      </c>
      <c r="AB86" s="49">
        <f ca="1">_xll.PDENSITY($AA$86,SimData!$I$9:$I$508,$AA$25,$AA$26,0)</f>
        <v>1.1222816480482178</v>
      </c>
    </row>
    <row r="87" spans="1:28">
      <c r="A87">
        <v>79</v>
      </c>
      <c r="B87">
        <v>2.9603005039133383</v>
      </c>
      <c r="C87">
        <v>2.9935965550138497</v>
      </c>
      <c r="D87">
        <v>2.9138132178629612</v>
      </c>
      <c r="E87">
        <v>2.8273946901781635</v>
      </c>
      <c r="F87">
        <v>2.8560677554691369</v>
      </c>
      <c r="G87">
        <v>2.7224699679706639</v>
      </c>
      <c r="H87">
        <v>2.6532023397639373</v>
      </c>
      <c r="I87">
        <v>2.6866634850621778</v>
      </c>
      <c r="L87">
        <v>57</v>
      </c>
      <c r="M87" s="48">
        <f ca="1">1/99*($M$24-$M$23)+M86</f>
        <v>3.0597699881586076</v>
      </c>
      <c r="N87" s="49">
        <f ca="1">_xll.PDENSITY($M$87,SimData!$B$9:$B$508,$M$25,$M$26,0)</f>
        <v>5.1646226858013993</v>
      </c>
      <c r="O87" s="48">
        <f ca="1">1/99*($O$24-$O$23)+O86</f>
        <v>3.0591336337724178</v>
      </c>
      <c r="P87" s="49">
        <f ca="1">_xll.PDENSITY($O$87,SimData!$C$9:$C$508,$O$25,$O$26,0)</f>
        <v>3.0070990013310195</v>
      </c>
      <c r="Q87" s="48">
        <f ca="1">1/99*($Q$24-$Q$23)+Q86</f>
        <v>3.1038581420787414</v>
      </c>
      <c r="R87" s="49">
        <f ca="1">_xll.PDENSITY($Q$87,SimData!$D$9:$D$508,$Q$25,$Q$26,0)</f>
        <v>2.0071173686896411</v>
      </c>
      <c r="S87" s="48">
        <f ca="1">1/99*($S$24-$S$23)+S86</f>
        <v>3.1729477136286546</v>
      </c>
      <c r="T87" s="49">
        <f ca="1">_xll.PDENSITY($S$87,SimData!$E$9:$E$508,$S$25,$S$26,0)</f>
        <v>1.4127924997919561</v>
      </c>
      <c r="U87" s="48">
        <f ca="1">1/99*($U$24-$U$23)+U86</f>
        <v>3.1002302986151999</v>
      </c>
      <c r="V87" s="49">
        <f ca="1">_xll.PDENSITY($U$87,SimData!$F$9:$F$508,$U$25,$U$26,0)</f>
        <v>1.3519550920830492</v>
      </c>
      <c r="W87" s="48">
        <f ca="1">1/99*($W$24-$W$23)+W86</f>
        <v>3.1423149777162833</v>
      </c>
      <c r="X87" s="49">
        <f ca="1">_xll.PDENSITY($W$87,SimData!$G$9:$G$508,$W$25,$W$26,0)</f>
        <v>1.1688111249629363</v>
      </c>
      <c r="Y87" s="48">
        <f ca="1">1/99*($Y$24-$Y$23)+Y86</f>
        <v>3.1192101907207106</v>
      </c>
      <c r="Z87" s="49">
        <f ca="1">_xll.PDENSITY($Y$87,SimData!$H$9:$H$508,$Y$25,$Y$26,0)</f>
        <v>1.1313854321818515</v>
      </c>
      <c r="AA87" s="48">
        <f ca="1">1/99*($AA$24-$AA$23)+AA86</f>
        <v>3.1024659048896401</v>
      </c>
      <c r="AB87" s="49">
        <f ca="1">_xll.PDENSITY($AA$87,SimData!$I$9:$I$508,$AA$25,$AA$26,0)</f>
        <v>1.1037734121727134</v>
      </c>
    </row>
    <row r="88" spans="1:28">
      <c r="A88">
        <v>80</v>
      </c>
      <c r="B88">
        <v>2.9413221996910033</v>
      </c>
      <c r="C88">
        <v>2.9247128023494113</v>
      </c>
      <c r="D88">
        <v>2.8633280910049104</v>
      </c>
      <c r="E88">
        <v>2.8096471044756282</v>
      </c>
      <c r="F88">
        <v>2.7981008395174132</v>
      </c>
      <c r="G88">
        <v>2.6692577074230779</v>
      </c>
      <c r="H88">
        <v>2.4777646318837059</v>
      </c>
      <c r="I88">
        <v>2.4267626016584796</v>
      </c>
      <c r="L88">
        <v>58</v>
      </c>
      <c r="M88" s="48">
        <f ca="1">1/99*($M$24-$M$23)+M87</f>
        <v>3.0648573694146677</v>
      </c>
      <c r="N88" s="49">
        <f ca="1">_xll.PDENSITY($M$88,SimData!$B$9:$B$508,$M$25,$M$26,0)</f>
        <v>4.9649260258999073</v>
      </c>
      <c r="O88" s="48">
        <f ca="1">1/99*($O$24-$O$23)+O87</f>
        <v>3.0677795003987907</v>
      </c>
      <c r="P88" s="49">
        <f ca="1">_xll.PDENSITY($O$88,SimData!$C$9:$C$508,$O$25,$O$26,0)</f>
        <v>2.8479358624546598</v>
      </c>
      <c r="Q88" s="48">
        <f ca="1">1/99*($Q$24-$Q$23)+Q87</f>
        <v>3.1150570042194801</v>
      </c>
      <c r="R88" s="49">
        <f ca="1">_xll.PDENSITY($Q$88,SimData!$D$9:$D$508,$Q$25,$Q$26,0)</f>
        <v>1.9281203808221499</v>
      </c>
      <c r="S88" s="48">
        <f ca="1">1/99*($S$24-$S$23)+S87</f>
        <v>3.1881767234212517</v>
      </c>
      <c r="T88" s="49">
        <f ca="1">_xll.PDENSITY($S$88,SimData!$E$9:$E$508,$S$25,$S$26,0)</f>
        <v>1.3555346675494284</v>
      </c>
      <c r="U88" s="48">
        <f ca="1">1/99*($U$24-$U$23)+U87</f>
        <v>3.117697767607686</v>
      </c>
      <c r="V88" s="49">
        <f ca="1">_xll.PDENSITY($U$88,SimData!$F$9:$F$508,$U$25,$U$26,0)</f>
        <v>1.3095556608994059</v>
      </c>
      <c r="W88" s="48">
        <f ca="1">1/99*($W$24-$W$23)+W87</f>
        <v>3.1640155703870834</v>
      </c>
      <c r="X88" s="49">
        <f ca="1">_xll.PDENSITY($W$88,SimData!$G$9:$G$508,$W$25,$W$26,0)</f>
        <v>1.1292384116225498</v>
      </c>
      <c r="Y88" s="48">
        <f ca="1">1/99*($Y$24-$Y$23)+Y87</f>
        <v>3.1440769154299084</v>
      </c>
      <c r="Z88" s="49">
        <f ca="1">_xll.PDENSITY($Y$88,SimData!$H$9:$H$508,$Y$25,$Y$26,0)</f>
        <v>1.1023331284291067</v>
      </c>
      <c r="AA88" s="48">
        <f ca="1">1/99*($AA$24-$AA$23)+AA87</f>
        <v>3.1303287039672312</v>
      </c>
      <c r="AB88" s="49">
        <f ca="1">_xll.PDENSITY($AA$88,SimData!$I$9:$I$508,$AA$25,$AA$26,0)</f>
        <v>1.0745933415970568</v>
      </c>
    </row>
    <row r="89" spans="1:28">
      <c r="A89">
        <v>81</v>
      </c>
      <c r="B89">
        <v>3.0221690615665273</v>
      </c>
      <c r="C89">
        <v>3.0353297807761717</v>
      </c>
      <c r="D89">
        <v>2.9134368436747087</v>
      </c>
      <c r="E89">
        <v>2.8087879191318228</v>
      </c>
      <c r="F89">
        <v>2.7935356831475286</v>
      </c>
      <c r="G89">
        <v>2.830619484513059</v>
      </c>
      <c r="H89">
        <v>2.9663240807619888</v>
      </c>
      <c r="I89">
        <v>3.0100273107656355</v>
      </c>
      <c r="L89">
        <v>59</v>
      </c>
      <c r="M89" s="48">
        <f ca="1">1/99*($M$24-$M$23)+M88</f>
        <v>3.0699447506707278</v>
      </c>
      <c r="N89" s="49">
        <f ca="1">_xll.PDENSITY($M$89,SimData!$B$9:$B$508,$M$25,$M$26,0)</f>
        <v>4.7464528008015465</v>
      </c>
      <c r="O89" s="48">
        <f ca="1">1/99*($O$24-$O$23)+O88</f>
        <v>3.0764253670251636</v>
      </c>
      <c r="P89" s="49">
        <f ca="1">_xll.PDENSITY($O$89,SimData!$C$9:$C$508,$O$25,$O$26,0)</f>
        <v>2.6790409204566288</v>
      </c>
      <c r="Q89" s="48">
        <f ca="1">1/99*($Q$24-$Q$23)+Q88</f>
        <v>3.1262558663602187</v>
      </c>
      <c r="R89" s="49">
        <f ca="1">_xll.PDENSITY($Q$89,SimData!$D$9:$D$508,$Q$25,$Q$26,0)</f>
        <v>1.839226778298229</v>
      </c>
      <c r="S89" s="48">
        <f ca="1">1/99*($S$24-$S$23)+S88</f>
        <v>3.2034057332138488</v>
      </c>
      <c r="T89" s="49">
        <f ca="1">_xll.PDENSITY($S$89,SimData!$E$9:$E$508,$S$25,$S$26,0)</f>
        <v>1.2893196564310496</v>
      </c>
      <c r="U89" s="48">
        <f ca="1">1/99*($U$24-$U$23)+U88</f>
        <v>3.1351652366001721</v>
      </c>
      <c r="V89" s="49">
        <f ca="1">_xll.PDENSITY($U$89,SimData!$F$9:$F$508,$U$25,$U$26,0)</f>
        <v>1.2647764181981846</v>
      </c>
      <c r="W89" s="48">
        <f ca="1">1/99*($W$24-$W$23)+W88</f>
        <v>3.1857161630578834</v>
      </c>
      <c r="X89" s="49">
        <f ca="1">_xll.PDENSITY($W$89,SimData!$G$9:$G$508,$W$25,$W$26,0)</f>
        <v>1.0832682901794424</v>
      </c>
      <c r="Y89" s="48">
        <f ca="1">1/99*($Y$24-$Y$23)+Y88</f>
        <v>3.1689436401391062</v>
      </c>
      <c r="Z89" s="49">
        <f ca="1">_xll.PDENSITY($Y$89,SimData!$H$9:$H$508,$Y$25,$Y$26,0)</f>
        <v>1.0609256224562587</v>
      </c>
      <c r="AA89" s="48">
        <f ca="1">1/99*($AA$24-$AA$23)+AA88</f>
        <v>3.1581915030448222</v>
      </c>
      <c r="AB89" s="49">
        <f ca="1">_xll.PDENSITY($AA$89,SimData!$I$9:$I$508,$AA$25,$AA$26,0)</f>
        <v>1.036671453516764</v>
      </c>
    </row>
    <row r="90" spans="1:28">
      <c r="A90">
        <v>82</v>
      </c>
      <c r="B90">
        <v>3.0964192901142908</v>
      </c>
      <c r="C90">
        <v>3.1969771578132296</v>
      </c>
      <c r="D90">
        <v>3.3007006991775527</v>
      </c>
      <c r="E90">
        <v>3.4104995997263239</v>
      </c>
      <c r="F90">
        <v>3.4754615214627327</v>
      </c>
      <c r="G90">
        <v>3.4798228915030154</v>
      </c>
      <c r="H90">
        <v>3.4524945700533283</v>
      </c>
      <c r="I90">
        <v>3.3888952610031824</v>
      </c>
      <c r="L90">
        <v>60</v>
      </c>
      <c r="M90" s="48">
        <f ca="1">1/99*($M$24-$M$23)+M89</f>
        <v>3.0750321319267879</v>
      </c>
      <c r="N90" s="49">
        <f ca="1">_xll.PDENSITY($M$90,SimData!$B$9:$B$508,$M$25,$M$26,0)</f>
        <v>4.5124618645254131</v>
      </c>
      <c r="O90" s="48">
        <f ca="1">1/99*($O$24-$O$23)+O89</f>
        <v>3.0850712336515365</v>
      </c>
      <c r="P90" s="49">
        <f ca="1">_xll.PDENSITY($O$90,SimData!$C$9:$C$508,$O$25,$O$26,0)</f>
        <v>2.5088725398475979</v>
      </c>
      <c r="Q90" s="48">
        <f ca="1">1/99*($Q$24-$Q$23)+Q89</f>
        <v>3.1374547285009573</v>
      </c>
      <c r="R90" s="49">
        <f ca="1">_xll.PDENSITY($Q$90,SimData!$D$9:$D$508,$Q$25,$Q$26,0)</f>
        <v>1.7420856190095975</v>
      </c>
      <c r="S90" s="48">
        <f ca="1">1/99*($S$24-$S$23)+S89</f>
        <v>3.2186347430064459</v>
      </c>
      <c r="T90" s="49">
        <f ca="1">_xll.PDENSITY($S$90,SimData!$E$9:$E$508,$S$25,$S$26,0)</f>
        <v>1.2143332900209323</v>
      </c>
      <c r="U90" s="48">
        <f ca="1">1/99*($U$24-$U$23)+U89</f>
        <v>3.1526327055926582</v>
      </c>
      <c r="V90" s="49">
        <f ca="1">_xll.PDENSITY($U$90,SimData!$F$9:$F$508,$U$25,$U$26,0)</f>
        <v>1.2193557410619336</v>
      </c>
      <c r="W90" s="48">
        <f ca="1">1/99*($W$24-$W$23)+W89</f>
        <v>3.2074167557286835</v>
      </c>
      <c r="X90" s="49">
        <f ca="1">_xll.PDENSITY($W$90,SimData!$G$9:$G$508,$W$25,$W$26,0)</f>
        <v>1.0328799483104487</v>
      </c>
      <c r="Y90" s="48">
        <f ca="1">1/99*($Y$24-$Y$23)+Y89</f>
        <v>3.1938103648483041</v>
      </c>
      <c r="Z90" s="49">
        <f ca="1">_xll.PDENSITY($Y$90,SimData!$H$9:$H$508,$Y$25,$Y$26,0)</f>
        <v>1.0086357680079561</v>
      </c>
      <c r="AA90" s="48">
        <f ca="1">1/99*($AA$24-$AA$23)+AA89</f>
        <v>3.1860543021224133</v>
      </c>
      <c r="AB90" s="49">
        <f ca="1">_xll.PDENSITY($AA$90,SimData!$I$9:$I$508,$AA$25,$AA$26,0)</f>
        <v>0.99203447252457522</v>
      </c>
    </row>
    <row r="91" spans="1:28">
      <c r="A91">
        <v>83</v>
      </c>
      <c r="B91">
        <v>2.9815292970637022</v>
      </c>
      <c r="C91">
        <v>3.0204949522629958</v>
      </c>
      <c r="D91">
        <v>2.9869570032900561</v>
      </c>
      <c r="E91">
        <v>2.9789565949803682</v>
      </c>
      <c r="F91">
        <v>3.1211608830805098</v>
      </c>
      <c r="G91">
        <v>3.1718390672078618</v>
      </c>
      <c r="H91">
        <v>3.2339367696852825</v>
      </c>
      <c r="I91">
        <v>3.3098022541296936</v>
      </c>
      <c r="L91">
        <v>61</v>
      </c>
      <c r="M91" s="48">
        <f ca="1">1/99*($M$24-$M$23)+M90</f>
        <v>3.080119513182848</v>
      </c>
      <c r="N91" s="49">
        <f ca="1">_xll.PDENSITY($M$91,SimData!$B$9:$B$508,$M$25,$M$26,0)</f>
        <v>4.2663165251279684</v>
      </c>
      <c r="O91" s="48">
        <f ca="1">1/99*($O$24-$O$23)+O90</f>
        <v>3.0937171002779094</v>
      </c>
      <c r="P91" s="49">
        <f ca="1">_xll.PDENSITY($O$91,SimData!$C$9:$C$508,$O$25,$O$26,0)</f>
        <v>2.3454190790851976</v>
      </c>
      <c r="Q91" s="48">
        <f ca="1">1/99*($Q$24-$Q$23)+Q90</f>
        <v>3.1486535906416959</v>
      </c>
      <c r="R91" s="49">
        <f ca="1">_xll.PDENSITY($Q$91,SimData!$D$9:$D$508,$Q$25,$Q$26,0)</f>
        <v>1.6397911548804702</v>
      </c>
      <c r="S91" s="48">
        <f ca="1">1/99*($S$24-$S$23)+S90</f>
        <v>3.233863752799043</v>
      </c>
      <c r="T91" s="49">
        <f ca="1">_xll.PDENSITY($S$91,SimData!$E$9:$E$508,$S$25,$S$26,0)</f>
        <v>1.1317696806252227</v>
      </c>
      <c r="U91" s="48">
        <f ca="1">1/99*($U$24-$U$23)+U90</f>
        <v>3.1701001745851443</v>
      </c>
      <c r="V91" s="49">
        <f ca="1">_xll.PDENSITY($U$91,SimData!$F$9:$F$508,$U$25,$U$26,0)</f>
        <v>1.1748458889630256</v>
      </c>
      <c r="W91" s="48">
        <f ca="1">1/99*($W$24-$W$23)+W90</f>
        <v>3.2291173483994835</v>
      </c>
      <c r="X91" s="49">
        <f ca="1">_xll.PDENSITY($W$91,SimData!$G$9:$G$508,$W$25,$W$26,0)</f>
        <v>0.98015242479159725</v>
      </c>
      <c r="Y91" s="48">
        <f ca="1">1/99*($Y$24-$Y$23)+Y90</f>
        <v>3.2186770895575019</v>
      </c>
      <c r="Z91" s="49">
        <f ca="1">_xll.PDENSITY($Y$91,SimData!$H$9:$H$508,$Y$25,$Y$26,0)</f>
        <v>0.94877935470483332</v>
      </c>
      <c r="AA91" s="48">
        <f ca="1">1/99*($AA$24-$AA$23)+AA90</f>
        <v>3.2139171012000043</v>
      </c>
      <c r="AB91" s="49">
        <f ca="1">_xll.PDENSITY($AA$91,SimData!$I$9:$I$508,$AA$25,$AA$26,0)</f>
        <v>0.94248002331693026</v>
      </c>
    </row>
    <row r="92" spans="1:28">
      <c r="A92">
        <v>84</v>
      </c>
      <c r="B92">
        <v>3.0116014213122688</v>
      </c>
      <c r="C92">
        <v>3.0277154230346035</v>
      </c>
      <c r="D92">
        <v>2.9725135298079866</v>
      </c>
      <c r="E92">
        <v>2.9174749013659431</v>
      </c>
      <c r="F92">
        <v>2.8132774105120184</v>
      </c>
      <c r="G92">
        <v>2.7837797712078221</v>
      </c>
      <c r="H92">
        <v>2.7663284003379247</v>
      </c>
      <c r="I92">
        <v>2.795975459013937</v>
      </c>
      <c r="L92">
        <v>62</v>
      </c>
      <c r="M92" s="48">
        <f ca="1">1/99*($M$24-$M$23)+M91</f>
        <v>3.0852068944389082</v>
      </c>
      <c r="N92" s="49">
        <f ca="1">_xll.PDENSITY($M$92,SimData!$B$9:$B$508,$M$25,$M$26,0)</f>
        <v>4.0113968487561182</v>
      </c>
      <c r="O92" s="48">
        <f ca="1">1/99*($O$24-$O$23)+O91</f>
        <v>3.1023629669042823</v>
      </c>
      <c r="P92" s="49">
        <f ca="1">_xll.PDENSITY($O$92,SimData!$C$9:$C$508,$O$25,$O$26,0)</f>
        <v>2.1954780710972259</v>
      </c>
      <c r="Q92" s="48">
        <f ca="1">1/99*($Q$24-$Q$23)+Q91</f>
        <v>3.1598524527824345</v>
      </c>
      <c r="R92" s="49">
        <f ca="1">_xll.PDENSITY($Q$92,SimData!$D$9:$D$508,$Q$25,$Q$26,0)</f>
        <v>1.5365303721732566</v>
      </c>
      <c r="S92" s="48">
        <f ca="1">1/99*($S$24-$S$23)+S91</f>
        <v>3.2490927625916401</v>
      </c>
      <c r="T92" s="49">
        <f ca="1">_xll.PDENSITY($S$92,SimData!$E$9:$E$508,$S$25,$S$26,0)</f>
        <v>1.0438696937919134</v>
      </c>
      <c r="U92" s="48">
        <f ca="1">1/99*($U$24-$U$23)+U91</f>
        <v>3.1875676435776303</v>
      </c>
      <c r="V92" s="49">
        <f ca="1">_xll.PDENSITY($U$92,SimData!$F$9:$F$508,$U$25,$U$26,0)</f>
        <v>1.132291067122086</v>
      </c>
      <c r="W92" s="48">
        <f ca="1">1/99*($W$24-$W$23)+W91</f>
        <v>3.2508179410702835</v>
      </c>
      <c r="X92" s="49">
        <f ca="1">_xll.PDENSITY($W$92,SimData!$G$9:$G$508,$W$25,$W$26,0)</f>
        <v>0.92684198107726512</v>
      </c>
      <c r="Y92" s="48">
        <f ca="1">1/99*($Y$24-$Y$23)+Y91</f>
        <v>3.2435438142666997</v>
      </c>
      <c r="Z92" s="49">
        <f ca="1">_xll.PDENSITY($Y$92,SimData!$H$9:$H$508,$Y$25,$Y$26,0)</f>
        <v>0.88574105868362873</v>
      </c>
      <c r="AA92" s="48">
        <f ca="1">1/99*($AA$24-$AA$23)+AA91</f>
        <v>3.2417799002775953</v>
      </c>
      <c r="AB92" s="49">
        <f ca="1">_xll.PDENSITY($AA$92,SimData!$I$9:$I$508,$AA$25,$AA$26,0)</f>
        <v>0.88949956406476449</v>
      </c>
    </row>
    <row r="93" spans="1:28">
      <c r="A93">
        <v>85</v>
      </c>
      <c r="B93">
        <v>3.0909029675348338</v>
      </c>
      <c r="C93">
        <v>3.1338252021602435</v>
      </c>
      <c r="D93">
        <v>3.0902951400263139</v>
      </c>
      <c r="E93">
        <v>3.1579341405880967</v>
      </c>
      <c r="F93">
        <v>3.1976991256567922</v>
      </c>
      <c r="G93">
        <v>3.3224683211450259</v>
      </c>
      <c r="H93">
        <v>3.4000613089170644</v>
      </c>
      <c r="I93">
        <v>3.3167018099171202</v>
      </c>
      <c r="L93">
        <v>63</v>
      </c>
      <c r="M93" s="48">
        <f ca="1">1/99*($M$24-$M$23)+M92</f>
        <v>3.0902942756949683</v>
      </c>
      <c r="N93" s="49">
        <f ca="1">_xll.PDENSITY($M$93,SimData!$B$9:$B$508,$M$25,$M$26,0)</f>
        <v>3.7510217170019722</v>
      </c>
      <c r="O93" s="48">
        <f ca="1">1/99*($O$24-$O$23)+O92</f>
        <v>3.1110088335306552</v>
      </c>
      <c r="P93" s="49">
        <f ca="1">_xll.PDENSITY($O$93,SimData!$C$9:$C$508,$O$25,$O$26,0)</f>
        <v>2.0639856453960301</v>
      </c>
      <c r="Q93" s="48">
        <f ca="1">1/99*($Q$24-$Q$23)+Q92</f>
        <v>3.1710513149231732</v>
      </c>
      <c r="R93" s="49">
        <f ca="1">_xll.PDENSITY($Q$93,SimData!$D$9:$D$508,$Q$25,$Q$26,0)</f>
        <v>1.4368200181801807</v>
      </c>
      <c r="S93" s="48">
        <f ca="1">1/99*($S$24-$S$23)+S92</f>
        <v>3.2643217723842373</v>
      </c>
      <c r="T93" s="49">
        <f ca="1">_xll.PDENSITY($S$93,SimData!$E$9:$E$508,$S$25,$S$26,0)</f>
        <v>0.95367530715970406</v>
      </c>
      <c r="U93" s="48">
        <f ca="1">1/99*($U$24-$U$23)+U92</f>
        <v>3.2050351125701164</v>
      </c>
      <c r="V93" s="49">
        <f ca="1">_xll.PDENSITY($U$93,SimData!$F$9:$F$508,$U$25,$U$26,0)</f>
        <v>1.0919480105418371</v>
      </c>
      <c r="W93" s="48">
        <f ca="1">1/99*($W$24-$W$23)+W92</f>
        <v>3.2725185337410836</v>
      </c>
      <c r="X93" s="49">
        <f ca="1">_xll.PDENSITY($W$93,SimData!$G$9:$G$508,$W$25,$W$26,0)</f>
        <v>0.87408638999320132</v>
      </c>
      <c r="Y93" s="48">
        <f ca="1">1/99*($Y$24-$Y$23)+Y92</f>
        <v>3.2684105389758975</v>
      </c>
      <c r="Z93" s="49">
        <f ca="1">_xll.PDENSITY($Y$93,SimData!$H$9:$H$508,$Y$25,$Y$26,0)</f>
        <v>0.82389149095716174</v>
      </c>
      <c r="AA93" s="48">
        <f ca="1">1/99*($AA$24-$AA$23)+AA92</f>
        <v>3.2696426993551864</v>
      </c>
      <c r="AB93" s="49">
        <f ca="1">_xll.PDENSITY($AA$93,SimData!$I$9:$I$508,$AA$25,$AA$26,0)</f>
        <v>0.83436382278613797</v>
      </c>
    </row>
    <row r="94" spans="1:28">
      <c r="A94">
        <v>86</v>
      </c>
      <c r="B94">
        <v>3.0458125843449815</v>
      </c>
      <c r="C94">
        <v>3.0058876710574376</v>
      </c>
      <c r="D94">
        <v>2.9173780043932789</v>
      </c>
      <c r="E94">
        <v>2.8373769870998924</v>
      </c>
      <c r="F94">
        <v>2.7212594395017091</v>
      </c>
      <c r="G94">
        <v>2.6390733022477568</v>
      </c>
      <c r="H94">
        <v>2.6003471762614105</v>
      </c>
      <c r="I94">
        <v>2.5394723948692173</v>
      </c>
      <c r="L94">
        <v>64</v>
      </c>
      <c r="M94" s="48">
        <f ca="1">1/99*($M$24-$M$23)+M93</f>
        <v>3.0953816569510284</v>
      </c>
      <c r="N94" s="49">
        <f ca="1">_xll.PDENSITY($M$94,SimData!$B$9:$B$508,$M$25,$M$26,0)</f>
        <v>3.4883762572744135</v>
      </c>
      <c r="O94" s="48">
        <f ca="1">1/99*($O$24-$O$23)+O93</f>
        <v>3.1196547001570281</v>
      </c>
      <c r="P94" s="49">
        <f ca="1">_xll.PDENSITY($O$94,SimData!$C$9:$C$508,$O$25,$O$26,0)</f>
        <v>1.9534747223956135</v>
      </c>
      <c r="Q94" s="48">
        <f ca="1">1/99*($Q$24-$Q$23)+Q93</f>
        <v>3.1822501770639118</v>
      </c>
      <c r="R94" s="49">
        <f ca="1">_xll.PDENSITY($Q$94,SimData!$D$9:$D$508,$Q$25,$Q$26,0)</f>
        <v>1.3445212564030904</v>
      </c>
      <c r="S94" s="48">
        <f ca="1">1/99*($S$24-$S$23)+S93</f>
        <v>3.2795507821768344</v>
      </c>
      <c r="T94" s="49">
        <f ca="1">_xll.PDENSITY($S$94,SimData!$E$9:$E$508,$S$25,$S$26,0)</f>
        <v>0.86455671234782694</v>
      </c>
      <c r="U94" s="48">
        <f ca="1">1/99*($U$24-$U$23)+U93</f>
        <v>3.2225025815626025</v>
      </c>
      <c r="V94" s="49">
        <f ca="1">_xll.PDENSITY($U$94,SimData!$F$9:$F$508,$U$25,$U$26,0)</f>
        <v>1.0531456908338594</v>
      </c>
      <c r="W94" s="48">
        <f ca="1">1/99*($W$24-$W$23)+W93</f>
        <v>3.2942191264118836</v>
      </c>
      <c r="X94" s="49">
        <f ca="1">_xll.PDENSITY($W$94,SimData!$G$9:$G$508,$W$25,$W$26,0)</f>
        <v>0.82229426157817442</v>
      </c>
      <c r="Y94" s="48">
        <f ca="1">1/99*($Y$24-$Y$23)+Y93</f>
        <v>3.2932772636850953</v>
      </c>
      <c r="Z94" s="49">
        <f ca="1">_xll.PDENSITY($Y$94,SimData!$H$9:$H$508,$Y$25,$Y$26,0)</f>
        <v>0.76655492063842534</v>
      </c>
      <c r="AA94" s="48">
        <f ca="1">1/99*($AA$24-$AA$23)+AA93</f>
        <v>3.2975054984327774</v>
      </c>
      <c r="AB94" s="49">
        <f ca="1">_xll.PDENSITY($AA$94,SimData!$I$9:$I$508,$AA$25,$AA$26,0)</f>
        <v>0.77824104262374649</v>
      </c>
    </row>
    <row r="95" spans="1:28">
      <c r="A95">
        <v>87</v>
      </c>
      <c r="B95">
        <v>2.9982144553433248</v>
      </c>
      <c r="C95">
        <v>2.9378705578600655</v>
      </c>
      <c r="D95">
        <v>3.0235248139083755</v>
      </c>
      <c r="E95">
        <v>3.142121512792909</v>
      </c>
      <c r="F95">
        <v>3.1962188617610225</v>
      </c>
      <c r="G95">
        <v>3.2129109073481676</v>
      </c>
      <c r="H95">
        <v>3.2382637470892512</v>
      </c>
      <c r="I95">
        <v>3.1518093284437736</v>
      </c>
      <c r="L95">
        <v>65</v>
      </c>
      <c r="M95" s="48">
        <f ca="1">1/99*($M$24-$M$23)+M94</f>
        <v>3.1004690382070885</v>
      </c>
      <c r="N95" s="49">
        <f ca="1">_xll.PDENSITY($M$95,SimData!$B$9:$B$508,$M$25,$M$26,0)</f>
        <v>3.2264410745512198</v>
      </c>
      <c r="O95" s="48">
        <f ca="1">1/99*($O$24-$O$23)+O94</f>
        <v>3.128300566783401</v>
      </c>
      <c r="P95" s="49">
        <f ca="1">_xll.PDENSITY($O$95,SimData!$C$9:$C$508,$O$25,$O$26,0)</f>
        <v>1.8637866812123678</v>
      </c>
      <c r="Q95" s="48">
        <f ca="1">1/99*($Q$24-$Q$23)+Q94</f>
        <v>3.1934490392046504</v>
      </c>
      <c r="R95" s="49">
        <f ca="1">_xll.PDENSITY($Q$95,SimData!$D$9:$D$508,$Q$25,$Q$26,0)</f>
        <v>1.261937883144159</v>
      </c>
      <c r="S95" s="48">
        <f ca="1">1/99*($S$24-$S$23)+S94</f>
        <v>3.2947797919694315</v>
      </c>
      <c r="T95" s="49">
        <f ca="1">_xll.PDENSITY($S$95,SimData!$E$9:$E$508,$S$25,$S$26,0)</f>
        <v>0.77964581962655988</v>
      </c>
      <c r="U95" s="48">
        <f ca="1">1/99*($U$24-$U$23)+U94</f>
        <v>3.2399700505550886</v>
      </c>
      <c r="V95" s="49">
        <f ca="1">_xll.PDENSITY($U$95,SimData!$F$9:$F$508,$U$25,$U$26,0)</f>
        <v>1.0143597297994493</v>
      </c>
      <c r="W95" s="48">
        <f ca="1">1/99*($W$24-$W$23)+W94</f>
        <v>3.3159197190826837</v>
      </c>
      <c r="X95" s="49">
        <f ca="1">_xll.PDENSITY($W$95,SimData!$G$9:$G$508,$W$25,$W$26,0)</f>
        <v>0.77123481863936993</v>
      </c>
      <c r="Y95" s="48">
        <f ca="1">1/99*($Y$24-$Y$23)+Y94</f>
        <v>3.3181439883942931</v>
      </c>
      <c r="Z95" s="49">
        <f ca="1">_xll.PDENSITY($Y$95,SimData!$H$9:$H$508,$Y$25,$Y$26,0)</f>
        <v>0.71536080199007945</v>
      </c>
      <c r="AA95" s="48">
        <f ca="1">1/99*($AA$24-$AA$23)+AA94</f>
        <v>3.3253682975103684</v>
      </c>
      <c r="AB95" s="49">
        <f ca="1">_xll.PDENSITY($AA$95,SimData!$I$9:$I$508,$AA$25,$AA$26,0)</f>
        <v>0.72225184898833272</v>
      </c>
    </row>
    <row r="96" spans="1:28">
      <c r="A96">
        <v>88</v>
      </c>
      <c r="B96">
        <v>2.9870191272966831</v>
      </c>
      <c r="C96">
        <v>3.0565182739721934</v>
      </c>
      <c r="D96">
        <v>3.0458351362218772</v>
      </c>
      <c r="E96">
        <v>2.9788158174799393</v>
      </c>
      <c r="F96">
        <v>2.8957117033401696</v>
      </c>
      <c r="G96">
        <v>2.8588814891814089</v>
      </c>
      <c r="H96">
        <v>2.8152098847139881</v>
      </c>
      <c r="I96">
        <v>2.8029033007760473</v>
      </c>
      <c r="L96">
        <v>66</v>
      </c>
      <c r="M96" s="48">
        <f ca="1">1/99*($M$24-$M$23)+M95</f>
        <v>3.1055564194631486</v>
      </c>
      <c r="N96" s="49">
        <f ca="1">_xll.PDENSITY($M$96,SimData!$B$9:$B$508,$M$25,$M$26,0)</f>
        <v>2.9679249275715676</v>
      </c>
      <c r="O96" s="48">
        <f ca="1">1/99*($O$24-$O$23)+O95</f>
        <v>3.1369464334097739</v>
      </c>
      <c r="P96" s="49">
        <f ca="1">_xll.PDENSITY($O$96,SimData!$C$9:$C$508,$O$25,$O$26,0)</f>
        <v>1.79214984618481</v>
      </c>
      <c r="Q96" s="48">
        <f ca="1">1/99*($Q$24-$Q$23)+Q95</f>
        <v>3.204647901345389</v>
      </c>
      <c r="R96" s="49">
        <f ca="1">_xll.PDENSITY($Q$96,SimData!$D$9:$D$508,$Q$25,$Q$26,0)</f>
        <v>1.1893069194565444</v>
      </c>
      <c r="S96" s="48">
        <f ca="1">1/99*($S$24-$S$23)+S95</f>
        <v>3.3100088017620286</v>
      </c>
      <c r="T96" s="49">
        <f ca="1">_xll.PDENSITY($S$96,SimData!$E$9:$E$508,$S$25,$S$26,0)</f>
        <v>0.70133571752434909</v>
      </c>
      <c r="U96" s="48">
        <f ca="1">1/99*($U$24-$U$23)+U95</f>
        <v>3.2574375195475747</v>
      </c>
      <c r="V96" s="49">
        <f ca="1">_xll.PDENSITY($U$96,SimData!$F$9:$F$508,$U$25,$U$26,0)</f>
        <v>0.97352157656125782</v>
      </c>
      <c r="W96" s="48">
        <f ca="1">1/99*($W$24-$W$23)+W95</f>
        <v>3.3376203117534837</v>
      </c>
      <c r="X96" s="49">
        <f ca="1">_xll.PDENSITY($W$96,SimData!$G$9:$G$508,$W$25,$W$26,0)</f>
        <v>0.72030059332753482</v>
      </c>
      <c r="Y96" s="48">
        <f ca="1">1/99*($Y$24-$Y$23)+Y95</f>
        <v>3.343010713103491</v>
      </c>
      <c r="Z96" s="49">
        <f ca="1">_xll.PDENSITY($Y$96,SimData!$H$9:$H$508,$Y$25,$Y$26,0)</f>
        <v>0.67016103848762543</v>
      </c>
      <c r="AA96" s="48">
        <f ca="1">1/99*($AA$24-$AA$23)+AA95</f>
        <v>3.3532310965879595</v>
      </c>
      <c r="AB96" s="49">
        <f ca="1">_xll.PDENSITY($AA$96,SimData!$I$9:$I$508,$AA$25,$AA$26,0)</f>
        <v>0.66743077848762844</v>
      </c>
    </row>
    <row r="97" spans="1:28">
      <c r="A97">
        <v>89</v>
      </c>
      <c r="B97">
        <v>2.976615769732752</v>
      </c>
      <c r="C97">
        <v>2.9096122895916743</v>
      </c>
      <c r="D97">
        <v>2.846582506798939</v>
      </c>
      <c r="E97">
        <v>2.81659554438319</v>
      </c>
      <c r="F97">
        <v>2.836361697301292</v>
      </c>
      <c r="G97">
        <v>2.8988452539699843</v>
      </c>
      <c r="H97">
        <v>2.9000296244322721</v>
      </c>
      <c r="I97">
        <v>2.7895408147548912</v>
      </c>
      <c r="L97">
        <v>67</v>
      </c>
      <c r="M97" s="48">
        <f ca="1">1/99*($M$24-$M$23)+M96</f>
        <v>3.1106438007192088</v>
      </c>
      <c r="N97" s="49">
        <f ca="1">_xll.PDENSITY($M$97,SimData!$B$9:$B$508,$M$25,$M$26,0)</f>
        <v>2.715209802137283</v>
      </c>
      <c r="O97" s="48">
        <f ca="1">1/99*($O$24-$O$23)+O96</f>
        <v>3.1455923000361468</v>
      </c>
      <c r="P97" s="49">
        <f ca="1">_xll.PDENSITY($O$97,SimData!$C$9:$C$508,$O$25,$O$26,0)</f>
        <v>1.7336627188979288</v>
      </c>
      <c r="Q97" s="48">
        <f ca="1">1/99*($Q$24-$Q$23)+Q96</f>
        <v>3.2158467634861276</v>
      </c>
      <c r="R97" s="49">
        <f ca="1">_xll.PDENSITY($Q$97,SimData!$D$9:$D$508,$Q$25,$Q$26,0)</f>
        <v>1.1248659763599944</v>
      </c>
      <c r="S97" s="48">
        <f ca="1">1/99*($S$24-$S$23)+S96</f>
        <v>3.3252378115546257</v>
      </c>
      <c r="T97" s="49">
        <f ca="1">_xll.PDENSITY($S$97,SimData!$E$9:$E$508,$S$25,$S$26,0)</f>
        <v>0.63097832412449539</v>
      </c>
      <c r="U97" s="48">
        <f ca="1">1/99*($U$24-$U$23)+U96</f>
        <v>3.2749049885400607</v>
      </c>
      <c r="V97" s="49">
        <f ca="1">_xll.PDENSITY($U$97,SimData!$F$9:$F$508,$U$25,$U$26,0)</f>
        <v>0.92850984095746181</v>
      </c>
      <c r="W97" s="48">
        <f ca="1">1/99*($W$24-$W$23)+W96</f>
        <v>3.3593209044242838</v>
      </c>
      <c r="X97" s="49">
        <f ca="1">_xll.PDENSITY($W$97,SimData!$G$9:$G$508,$W$25,$W$26,0)</f>
        <v>0.66887081847939334</v>
      </c>
      <c r="Y97" s="48">
        <f ca="1">1/99*($Y$24-$Y$23)+Y96</f>
        <v>3.3678774378126888</v>
      </c>
      <c r="Z97" s="49">
        <f ca="1">_xll.PDENSITY($Y$97,SimData!$H$9:$H$508,$Y$25,$Y$26,0)</f>
        <v>0.62947846785736372</v>
      </c>
      <c r="AA97" s="48">
        <f ca="1">1/99*($AA$24-$AA$23)+AA96</f>
        <v>3.3810938956655505</v>
      </c>
      <c r="AB97" s="49">
        <f ca="1">_xll.PDENSITY($AA$97,SimData!$I$9:$I$508,$AA$25,$AA$26,0)</f>
        <v>0.61462076881565741</v>
      </c>
    </row>
    <row r="98" spans="1:28">
      <c r="A98">
        <v>90</v>
      </c>
      <c r="B98">
        <v>3.1523792642513815</v>
      </c>
      <c r="C98">
        <v>3.2814406664197735</v>
      </c>
      <c r="D98">
        <v>3.3507321654600295</v>
      </c>
      <c r="E98">
        <v>3.3858400251337302</v>
      </c>
      <c r="F98">
        <v>3.3284292392606014</v>
      </c>
      <c r="G98">
        <v>3.2593103211928605</v>
      </c>
      <c r="H98">
        <v>3.1894170571409588</v>
      </c>
      <c r="I98">
        <v>3.169924661929536</v>
      </c>
      <c r="L98">
        <v>68</v>
      </c>
      <c r="M98" s="48">
        <f ca="1">1/99*($M$24-$M$23)+M97</f>
        <v>3.1157311819752689</v>
      </c>
      <c r="N98" s="49">
        <f ca="1">_xll.PDENSITY($M$98,SimData!$B$9:$B$508,$M$25,$M$26,0)</f>
        <v>2.4703223845308768</v>
      </c>
      <c r="O98" s="48">
        <f ca="1">1/99*($O$24-$O$23)+O97</f>
        <v>3.1542381666625197</v>
      </c>
      <c r="P98" s="49">
        <f ca="1">_xll.PDENSITY($O$98,SimData!$C$9:$C$508,$O$25,$O$26,0)</f>
        <v>1.6821181164623991</v>
      </c>
      <c r="Q98" s="48">
        <f ca="1">1/99*($Q$24-$Q$23)+Q97</f>
        <v>3.2270456256268663</v>
      </c>
      <c r="R98" s="49">
        <f ca="1">_xll.PDENSITY($Q$98,SimData!$D$9:$D$508,$Q$25,$Q$26,0)</f>
        <v>1.0654790813093238</v>
      </c>
      <c r="S98" s="48">
        <f ca="1">1/99*($S$24-$S$23)+S97</f>
        <v>3.3404668213472228</v>
      </c>
      <c r="T98" s="49">
        <f ca="1">_xll.PDENSITY($S$98,SimData!$E$9:$E$508,$S$25,$S$26,0)</f>
        <v>0.56884575252464853</v>
      </c>
      <c r="U98" s="48">
        <f ca="1">1/99*($U$24-$U$23)+U97</f>
        <v>3.2923724575325468</v>
      </c>
      <c r="V98" s="49">
        <f ca="1">_xll.PDENSITY($U$98,SimData!$F$9:$F$508,$U$25,$U$26,0)</f>
        <v>0.87770763257240947</v>
      </c>
      <c r="W98" s="48">
        <f ca="1">1/99*($W$24-$W$23)+W97</f>
        <v>3.3810214970950838</v>
      </c>
      <c r="X98" s="49">
        <f ca="1">_xll.PDENSITY($W$98,SimData!$G$9:$G$508,$W$25,$W$26,0)</f>
        <v>0.61666696070802252</v>
      </c>
      <c r="Y98" s="48">
        <f ca="1">1/99*($Y$24-$Y$23)+Y97</f>
        <v>3.3927441625218866</v>
      </c>
      <c r="Z98" s="49">
        <f ca="1">_xll.PDENSITY($Y$98,SimData!$H$9:$H$508,$Y$25,$Y$26,0)</f>
        <v>0.59126287531306643</v>
      </c>
      <c r="AA98" s="48">
        <f ca="1">1/99*($AA$24-$AA$23)+AA97</f>
        <v>3.4089566947431416</v>
      </c>
      <c r="AB98" s="49">
        <f ca="1">_xll.PDENSITY($AA$98,SimData!$I$9:$I$508,$AA$25,$AA$26,0)</f>
        <v>0.56435661833549888</v>
      </c>
    </row>
    <row r="99" spans="1:28">
      <c r="A99">
        <v>91</v>
      </c>
      <c r="B99">
        <v>3.0949105025402059</v>
      </c>
      <c r="C99">
        <v>3.0906454127512579</v>
      </c>
      <c r="D99">
        <v>2.9063366828094082</v>
      </c>
      <c r="E99">
        <v>2.7849936480727915</v>
      </c>
      <c r="F99">
        <v>2.659222518992951</v>
      </c>
      <c r="G99">
        <v>2.4547302637078801</v>
      </c>
      <c r="H99">
        <v>2.4446681703955049</v>
      </c>
      <c r="I99">
        <v>2.4590003289442213</v>
      </c>
      <c r="L99">
        <v>69</v>
      </c>
      <c r="M99" s="48">
        <f ca="1">1/99*($M$24-$M$23)+M98</f>
        <v>3.120818563231329</v>
      </c>
      <c r="N99" s="49">
        <f ca="1">_xll.PDENSITY($M$99,SimData!$B$9:$B$508,$M$25,$M$26,0)</f>
        <v>2.2349436412492336</v>
      </c>
      <c r="O99" s="48">
        <f ca="1">1/99*($O$24-$O$23)+O98</f>
        <v>3.1628840332888926</v>
      </c>
      <c r="P99" s="49">
        <f ca="1">_xll.PDENSITY($O$99,SimData!$C$9:$C$508,$O$25,$O$26,0)</f>
        <v>1.6310240357726336</v>
      </c>
      <c r="Q99" s="48">
        <f ca="1">1/99*($Q$24-$Q$23)+Q98</f>
        <v>3.2382444877676049</v>
      </c>
      <c r="R99" s="49">
        <f ca="1">_xll.PDENSITY($Q$99,SimData!$D$9:$D$508,$Q$25,$Q$26,0)</f>
        <v>1.0076074316754688</v>
      </c>
      <c r="S99" s="48">
        <f ca="1">1/99*($S$24-$S$23)+S98</f>
        <v>3.35569583113982</v>
      </c>
      <c r="T99" s="49">
        <f ca="1">_xll.PDENSITY($S$99,SimData!$E$9:$E$508,$S$25,$S$26,0)</f>
        <v>0.51433680015731176</v>
      </c>
      <c r="U99" s="48">
        <f ca="1">1/99*($U$24-$U$23)+U98</f>
        <v>3.3098399265250329</v>
      </c>
      <c r="V99" s="49">
        <f ca="1">_xll.PDENSITY($U$99,SimData!$F$9:$F$508,$U$25,$U$26,0)</f>
        <v>0.82047909349512527</v>
      </c>
      <c r="W99" s="48">
        <f ca="1">1/99*($W$24-$W$23)+W98</f>
        <v>3.4027220897658839</v>
      </c>
      <c r="X99" s="49">
        <f ca="1">_xll.PDENSITY($W$99,SimData!$G$9:$G$508,$W$25,$W$26,0)</f>
        <v>0.56398432030996393</v>
      </c>
      <c r="Y99" s="48">
        <f ca="1">1/99*($Y$24-$Y$23)+Y98</f>
        <v>3.4176108872310844</v>
      </c>
      <c r="Z99" s="49">
        <f ca="1">_xll.PDENSITY($Y$99,SimData!$H$9:$H$508,$Y$25,$Y$26,0)</f>
        <v>0.55364988854373842</v>
      </c>
      <c r="AA99" s="48">
        <f ca="1">1/99*($AA$24-$AA$23)+AA98</f>
        <v>3.4368194938207326</v>
      </c>
      <c r="AB99" s="49">
        <f ca="1">_xll.PDENSITY($AA$99,SimData!$I$9:$I$508,$AA$25,$AA$26,0)</f>
        <v>0.51679948833385836</v>
      </c>
    </row>
    <row r="100" spans="1:28">
      <c r="A100">
        <v>92</v>
      </c>
      <c r="B100">
        <v>2.975295998256708</v>
      </c>
      <c r="C100">
        <v>2.9918788553055875</v>
      </c>
      <c r="D100">
        <v>3.0513112261940916</v>
      </c>
      <c r="E100">
        <v>3.1639867696274626</v>
      </c>
      <c r="F100">
        <v>3.3210208355738371</v>
      </c>
      <c r="G100">
        <v>3.3535899709654653</v>
      </c>
      <c r="H100">
        <v>3.4257543159909267</v>
      </c>
      <c r="I100">
        <v>3.4554139820348113</v>
      </c>
      <c r="L100">
        <v>70</v>
      </c>
      <c r="M100" s="48">
        <f ca="1">1/99*($M$24-$M$23)+M99</f>
        <v>3.1259059444873891</v>
      </c>
      <c r="N100" s="49">
        <f ca="1">_xll.PDENSITY($M$100,SimData!$B$9:$B$508,$M$25,$M$26,0)</f>
        <v>2.0104563085034974</v>
      </c>
      <c r="O100" s="48">
        <f ca="1">1/99*($O$24-$O$23)+O99</f>
        <v>3.1715298999152655</v>
      </c>
      <c r="P100" s="49">
        <f ca="1">_xll.PDENSITY($O$100,SimData!$C$9:$C$508,$O$25,$O$26,0)</f>
        <v>1.5746401937075154</v>
      </c>
      <c r="Q100" s="48">
        <f ca="1">1/99*($Q$24-$Q$23)+Q99</f>
        <v>3.2494433499083435</v>
      </c>
      <c r="R100" s="49">
        <f ca="1">_xll.PDENSITY($Q$100,SimData!$D$9:$D$508,$Q$25,$Q$26,0)</f>
        <v>0.94830340570089855</v>
      </c>
      <c r="S100" s="48">
        <f ca="1">1/99*($S$24-$S$23)+S99</f>
        <v>3.3709248409324171</v>
      </c>
      <c r="T100" s="49">
        <f ca="1">_xll.PDENSITY($S$100,SimData!$E$9:$E$508,$S$25,$S$26,0)</f>
        <v>0.46633471317448222</v>
      </c>
      <c r="U100" s="48">
        <f ca="1">1/99*($U$24-$U$23)+U99</f>
        <v>3.327307395517519</v>
      </c>
      <c r="V100" s="49">
        <f ca="1">_xll.PDENSITY($U$100,SimData!$F$9:$F$508,$U$25,$U$26,0)</f>
        <v>0.75743225781801116</v>
      </c>
      <c r="W100" s="48">
        <f ca="1">1/99*($W$24-$W$23)+W99</f>
        <v>3.4244226824366839</v>
      </c>
      <c r="X100" s="49">
        <f ca="1">_xll.PDENSITY($W$100,SimData!$G$9:$G$508,$W$25,$W$26,0)</f>
        <v>0.51171952398284859</v>
      </c>
      <c r="Y100" s="48">
        <f ca="1">1/99*($Y$24-$Y$23)+Y99</f>
        <v>3.4424776119402822</v>
      </c>
      <c r="Z100" s="49">
        <f ca="1">_xll.PDENSITY($Y$100,SimData!$H$9:$H$508,$Y$25,$Y$26,0)</f>
        <v>0.5154706548813478</v>
      </c>
      <c r="AA100" s="48">
        <f ca="1">1/99*($AA$24-$AA$23)+AA99</f>
        <v>3.4646822928983236</v>
      </c>
      <c r="AB100" s="49">
        <f ca="1">_xll.PDENSITY($AA$100,SimData!$I$9:$I$508,$AA$25,$AA$26,0)</f>
        <v>0.47177026176103398</v>
      </c>
    </row>
    <row r="101" spans="1:28">
      <c r="A101">
        <v>93</v>
      </c>
      <c r="B101">
        <v>3.0481942159769093</v>
      </c>
      <c r="C101">
        <v>3.1512101557324774</v>
      </c>
      <c r="D101">
        <v>3.2421584071502911</v>
      </c>
      <c r="E101">
        <v>3.2440565647392137</v>
      </c>
      <c r="F101">
        <v>3.1372251980963148</v>
      </c>
      <c r="G101">
        <v>3.1128933680948729</v>
      </c>
      <c r="H101">
        <v>3.0234229535762651</v>
      </c>
      <c r="I101">
        <v>2.8827120625232565</v>
      </c>
      <c r="L101">
        <v>71</v>
      </c>
      <c r="M101" s="48">
        <f ca="1">1/99*($M$24-$M$23)+M100</f>
        <v>3.1309933257434492</v>
      </c>
      <c r="N101" s="49">
        <f ca="1">_xll.PDENSITY($M$101,SimData!$B$9:$B$508,$M$25,$M$26,0)</f>
        <v>1.798012639185633</v>
      </c>
      <c r="O101" s="48">
        <f ca="1">1/99*($O$24-$O$23)+O100</f>
        <v>3.1801757665416384</v>
      </c>
      <c r="P101" s="49">
        <f ca="1">_xll.PDENSITY($O$101,SimData!$C$9:$C$508,$O$25,$O$26,0)</f>
        <v>1.5088471947253954</v>
      </c>
      <c r="Q101" s="48">
        <f ca="1">1/99*($Q$24-$Q$23)+Q100</f>
        <v>3.2606422120490821</v>
      </c>
      <c r="R101" s="49">
        <f ca="1">_xll.PDENSITY($Q$101,SimData!$D$9:$D$508,$Q$25,$Q$26,0)</f>
        <v>0.88592221029281193</v>
      </c>
      <c r="S101" s="48">
        <f ca="1">1/99*($S$24-$S$23)+S100</f>
        <v>3.3861538507250142</v>
      </c>
      <c r="T101" s="49">
        <f ca="1">_xll.PDENSITY($S$101,SimData!$E$9:$E$508,$S$25,$S$26,0)</f>
        <v>0.42358242699853116</v>
      </c>
      <c r="U101" s="48">
        <f ca="1">1/99*($U$24-$U$23)+U100</f>
        <v>3.3447748645100051</v>
      </c>
      <c r="V101" s="49">
        <f ca="1">_xll.PDENSITY($U$101,SimData!$F$9:$F$508,$U$25,$U$26,0)</f>
        <v>0.69039010828411307</v>
      </c>
      <c r="W101" s="48">
        <f ca="1">1/99*($W$24-$W$23)+W100</f>
        <v>3.446123275107484</v>
      </c>
      <c r="X101" s="49">
        <f ca="1">_xll.PDENSITY($W$101,SimData!$G$9:$G$508,$W$25,$W$26,0)</f>
        <v>0.4611858006652016</v>
      </c>
      <c r="Y101" s="48">
        <f ca="1">1/99*($Y$24-$Y$23)+Y100</f>
        <v>3.4673443366494801</v>
      </c>
      <c r="Z101" s="49">
        <f ca="1">_xll.PDENSITY($Y$101,SimData!$H$9:$H$508,$Y$25,$Y$26,0)</f>
        <v>0.4764039724754815</v>
      </c>
      <c r="AA101" s="48">
        <f ca="1">1/99*($AA$24-$AA$23)+AA100</f>
        <v>3.4925450919759147</v>
      </c>
      <c r="AB101" s="49">
        <f ca="1">_xll.PDENSITY($AA$101,SimData!$I$9:$I$508,$AA$25,$AA$26,0)</f>
        <v>0.42889326284003021</v>
      </c>
    </row>
    <row r="102" spans="1:28">
      <c r="A102">
        <v>94</v>
      </c>
      <c r="B102">
        <v>3.095100659509626</v>
      </c>
      <c r="C102">
        <v>3.0567445017459893</v>
      </c>
      <c r="D102">
        <v>3.1502492802457338</v>
      </c>
      <c r="E102">
        <v>3.2183749072323158</v>
      </c>
      <c r="F102">
        <v>3.1961256756165852</v>
      </c>
      <c r="G102">
        <v>3.240659293565149</v>
      </c>
      <c r="H102">
        <v>3.335205929143739</v>
      </c>
      <c r="I102">
        <v>3.3822994353332492</v>
      </c>
      <c r="L102">
        <v>72</v>
      </c>
      <c r="M102" s="48">
        <f ca="1">1/99*($M$24-$M$23)+M101</f>
        <v>3.1360807069995094</v>
      </c>
      <c r="N102" s="49">
        <f ca="1">_xll.PDENSITY($M$102,SimData!$B$9:$B$508,$M$25,$M$26,0)</f>
        <v>1.5985916104479083</v>
      </c>
      <c r="O102" s="48">
        <f ca="1">1/99*($O$24-$O$23)+O101</f>
        <v>3.1888216331680113</v>
      </c>
      <c r="P102" s="49">
        <f ca="1">_xll.PDENSITY($O$102,SimData!$C$9:$C$508,$O$25,$O$26,0)</f>
        <v>1.4316842767065718</v>
      </c>
      <c r="Q102" s="48">
        <f ca="1">1/99*($Q$24-$Q$23)+Q101</f>
        <v>3.2718410741898207</v>
      </c>
      <c r="R102" s="49">
        <f ca="1">_xll.PDENSITY($Q$102,SimData!$D$9:$D$508,$Q$25,$Q$26,0)</f>
        <v>0.82036849871350281</v>
      </c>
      <c r="S102" s="48">
        <f ca="1">1/99*($S$24-$S$23)+S101</f>
        <v>3.4013828605176113</v>
      </c>
      <c r="T102" s="49">
        <f ca="1">_xll.PDENSITY($S$102,SimData!$E$9:$E$508,$S$25,$S$26,0)</f>
        <v>0.38495406186391196</v>
      </c>
      <c r="U102" s="48">
        <f ca="1">1/99*($U$24-$U$23)+U101</f>
        <v>3.3622423335024911</v>
      </c>
      <c r="V102" s="49">
        <f ca="1">_xll.PDENSITY($U$102,SimData!$F$9:$F$508,$U$25,$U$26,0)</f>
        <v>0.62207061197392666</v>
      </c>
      <c r="W102" s="48">
        <f ca="1">1/99*($W$24-$W$23)+W101</f>
        <v>3.467823867778284</v>
      </c>
      <c r="X102" s="49">
        <f ca="1">_xll.PDENSITY($W$102,SimData!$G$9:$G$508,$W$25,$W$26,0)</f>
        <v>0.41378621914192698</v>
      </c>
      <c r="Y102" s="48">
        <f ca="1">1/99*($Y$24-$Y$23)+Y101</f>
        <v>3.4922110613586779</v>
      </c>
      <c r="Z102" s="49">
        <f ca="1">_xll.PDENSITY($Y$102,SimData!$H$9:$H$508,$Y$25,$Y$26,0)</f>
        <v>0.43681746806583804</v>
      </c>
      <c r="AA102" s="48">
        <f ca="1">1/99*($AA$24-$AA$23)+AA101</f>
        <v>3.5204078910535057</v>
      </c>
      <c r="AB102" s="49">
        <f ca="1">_xll.PDENSITY($AA$102,SimData!$I$9:$I$508,$AA$25,$AA$26,0)</f>
        <v>0.38780918639884809</v>
      </c>
    </row>
    <row r="103" spans="1:28">
      <c r="A103">
        <v>95</v>
      </c>
      <c r="B103">
        <v>3.0592986150144896</v>
      </c>
      <c r="C103">
        <v>3.1848844478154432</v>
      </c>
      <c r="D103">
        <v>3.2025244214964164</v>
      </c>
      <c r="E103">
        <v>3.2031431862010304</v>
      </c>
      <c r="F103">
        <v>3.2143714846445914</v>
      </c>
      <c r="G103">
        <v>3.2445915727000805</v>
      </c>
      <c r="H103">
        <v>3.2793962360097018</v>
      </c>
      <c r="I103">
        <v>3.2282792982113104</v>
      </c>
      <c r="L103">
        <v>73</v>
      </c>
      <c r="M103" s="48">
        <f ca="1">1/99*($M$24-$M$23)+M102</f>
        <v>3.1411680882555695</v>
      </c>
      <c r="N103" s="49">
        <f ca="1">_xll.PDENSITY($M$103,SimData!$B$9:$B$508,$M$25,$M$26,0)</f>
        <v>1.4130158583326822</v>
      </c>
      <c r="O103" s="48">
        <f ca="1">1/99*($O$24-$O$23)+O102</f>
        <v>3.1974674997943842</v>
      </c>
      <c r="P103" s="49">
        <f ca="1">_xll.PDENSITY($O$103,SimData!$C$9:$C$508,$O$25,$O$26,0)</f>
        <v>1.3434365551708753</v>
      </c>
      <c r="Q103" s="48">
        <f ca="1">1/99*($Q$24-$Q$23)+Q102</f>
        <v>3.2830399363305593</v>
      </c>
      <c r="R103" s="49">
        <f ca="1">_xll.PDENSITY($Q$103,SimData!$D$9:$D$508,$Q$25,$Q$26,0)</f>
        <v>0.75286778324559234</v>
      </c>
      <c r="S103" s="48">
        <f ca="1">1/99*($S$24-$S$23)+S102</f>
        <v>3.4166118703102084</v>
      </c>
      <c r="T103" s="49">
        <f ca="1">_xll.PDENSITY($S$103,SimData!$E$9:$E$508,$S$25,$S$26,0)</f>
        <v>0.34956269133033985</v>
      </c>
      <c r="U103" s="48">
        <f ca="1">1/99*($U$24-$U$23)+U102</f>
        <v>3.3797098024949772</v>
      </c>
      <c r="V103" s="49">
        <f ca="1">_xll.PDENSITY($U$103,SimData!$F$9:$F$508,$U$25,$U$26,0)</f>
        <v>0.5555564062213485</v>
      </c>
      <c r="W103" s="48">
        <f ca="1">1/99*($W$24-$W$23)+W102</f>
        <v>3.489524460449084</v>
      </c>
      <c r="X103" s="49">
        <f ca="1">_xll.PDENSITY($W$103,SimData!$G$9:$G$508,$W$25,$W$26,0)</f>
        <v>0.37066338574252111</v>
      </c>
      <c r="Y103" s="48">
        <f ca="1">1/99*($Y$24-$Y$23)+Y102</f>
        <v>3.5170777860678757</v>
      </c>
      <c r="Z103" s="49">
        <f ca="1">_xll.PDENSITY($Y$103,SimData!$H$9:$H$508,$Y$25,$Y$26,0)</f>
        <v>0.39744168803697483</v>
      </c>
      <c r="AA103" s="48">
        <f ca="1">1/99*($AA$24-$AA$23)+AA102</f>
        <v>3.5482706901310967</v>
      </c>
      <c r="AB103" s="49">
        <f ca="1">_xll.PDENSITY($AA$103,SimData!$I$9:$I$508,$AA$25,$AA$26,0)</f>
        <v>0.34837106051543543</v>
      </c>
    </row>
    <row r="104" spans="1:28">
      <c r="A104">
        <v>96</v>
      </c>
      <c r="B104">
        <v>2.99844686423413</v>
      </c>
      <c r="C104">
        <v>3.071530060955229</v>
      </c>
      <c r="D104">
        <v>3.212145672320748</v>
      </c>
      <c r="E104">
        <v>3.3638445596929549</v>
      </c>
      <c r="F104">
        <v>3.2977897322741008</v>
      </c>
      <c r="G104">
        <v>3.2730306190850196</v>
      </c>
      <c r="H104">
        <v>3.2366219734710193</v>
      </c>
      <c r="I104">
        <v>3.2240984681417966</v>
      </c>
      <c r="L104">
        <v>74</v>
      </c>
      <c r="M104" s="48">
        <f ca="1">1/99*($M$24-$M$23)+M103</f>
        <v>3.1462554695116296</v>
      </c>
      <c r="N104" s="49">
        <f ca="1">_xll.PDENSITY($M$104,SimData!$B$9:$B$508,$M$25,$M$26,0)</f>
        <v>1.241916374998749</v>
      </c>
      <c r="O104" s="48">
        <f ca="1">1/99*($O$24-$O$23)+O103</f>
        <v>3.2061133664207571</v>
      </c>
      <c r="P104" s="49">
        <f ca="1">_xll.PDENSITY($O$104,SimData!$C$9:$C$508,$O$25,$O$26,0)</f>
        <v>1.2462414968381934</v>
      </c>
      <c r="Q104" s="48">
        <f ca="1">1/99*($Q$24-$Q$23)+Q103</f>
        <v>3.294238798471298</v>
      </c>
      <c r="R104" s="49">
        <f ca="1">_xll.PDENSITY($Q$104,SimData!$D$9:$D$508,$Q$25,$Q$26,0)</f>
        <v>0.68540595002333782</v>
      </c>
      <c r="S104" s="48">
        <f ca="1">1/99*($S$24-$S$23)+S103</f>
        <v>3.4318408801028055</v>
      </c>
      <c r="T104" s="49">
        <f ca="1">_xll.PDENSITY($S$104,SimData!$E$9:$E$508,$S$25,$S$26,0)</f>
        <v>0.31672575993674978</v>
      </c>
      <c r="U104" s="48">
        <f ca="1">1/99*($U$24-$U$23)+U103</f>
        <v>3.3971772714874633</v>
      </c>
      <c r="V104" s="49">
        <f ca="1">_xll.PDENSITY($U$104,SimData!$F$9:$F$508,$U$25,$U$26,0)</f>
        <v>0.49369259073114286</v>
      </c>
      <c r="W104" s="48">
        <f ca="1">1/99*($W$24-$W$23)+W103</f>
        <v>3.5112250531198841</v>
      </c>
      <c r="X104" s="49">
        <f ca="1">_xll.PDENSITY($W$104,SimData!$G$9:$G$508,$W$25,$W$26,0)</f>
        <v>0.33244158885113395</v>
      </c>
      <c r="Y104" s="48">
        <f ca="1">1/99*($Y$24-$Y$23)+Y103</f>
        <v>3.5419445107770735</v>
      </c>
      <c r="Z104" s="49">
        <f ca="1">_xll.PDENSITY($Y$104,SimData!$H$9:$H$508,$Y$25,$Y$26,0)</f>
        <v>0.35903659544218913</v>
      </c>
      <c r="AA104" s="48">
        <f ca="1">1/99*($AA$24-$AA$23)+AA103</f>
        <v>3.5761334892086878</v>
      </c>
      <c r="AB104" s="49">
        <f ca="1">_xll.PDENSITY($AA$104,SimData!$I$9:$I$508,$AA$25,$AA$26,0)</f>
        <v>0.31073191602378925</v>
      </c>
    </row>
    <row r="105" spans="1:28">
      <c r="A105">
        <v>97</v>
      </c>
      <c r="B105">
        <v>3.0898370599846463</v>
      </c>
      <c r="C105">
        <v>2.9998090949235992</v>
      </c>
      <c r="D105">
        <v>2.9154030523955159</v>
      </c>
      <c r="E105">
        <v>2.861516577890328</v>
      </c>
      <c r="F105">
        <v>2.7966451476706564</v>
      </c>
      <c r="G105">
        <v>2.8114796438241205</v>
      </c>
      <c r="H105">
        <v>2.7712256553739119</v>
      </c>
      <c r="I105">
        <v>2.7901291981976653</v>
      </c>
      <c r="L105">
        <v>75</v>
      </c>
      <c r="M105" s="48">
        <f ca="1">1/99*($M$24-$M$23)+M104</f>
        <v>3.1513428507676897</v>
      </c>
      <c r="N105" s="49">
        <f ca="1">_xll.PDENSITY($M$105,SimData!$B$9:$B$508,$M$25,$M$26,0)</f>
        <v>1.0856594884440904</v>
      </c>
      <c r="O105" s="48">
        <f ca="1">1/99*($O$24-$O$23)+O104</f>
        <v>3.21475923304713</v>
      </c>
      <c r="P105" s="49">
        <f ca="1">_xll.PDENSITY($O$105,SimData!$C$9:$C$508,$O$25,$O$26,0)</f>
        <v>1.1433163184500172</v>
      </c>
      <c r="Q105" s="48">
        <f ca="1">1/99*($Q$24-$Q$23)+Q104</f>
        <v>3.3054376606120366</v>
      </c>
      <c r="R105" s="49">
        <f ca="1">_xll.PDENSITY($Q$105,SimData!$D$9:$D$508,$Q$25,$Q$26,0)</f>
        <v>0.62006308647455222</v>
      </c>
      <c r="S105" s="48">
        <f ca="1">1/99*($S$24-$S$23)+S104</f>
        <v>3.4470698898954026</v>
      </c>
      <c r="T105" s="49">
        <f ca="1">_xll.PDENSITY($S$105,SimData!$E$9:$E$508,$S$25,$S$26,0)</f>
        <v>0.28587013760938901</v>
      </c>
      <c r="U105" s="48">
        <f ca="1">1/99*($U$24-$U$23)+U104</f>
        <v>3.4146447404799494</v>
      </c>
      <c r="V105" s="49">
        <f ca="1">_xll.PDENSITY($U$105,SimData!$F$9:$F$508,$U$25,$U$26,0)</f>
        <v>0.43856947720333883</v>
      </c>
      <c r="W105" s="48">
        <f ca="1">1/99*($W$24-$W$23)+W104</f>
        <v>3.5329256457906841</v>
      </c>
      <c r="X105" s="49">
        <f ca="1">_xll.PDENSITY($W$105,SimData!$G$9:$G$508,$W$25,$W$26,0)</f>
        <v>0.29912990225130287</v>
      </c>
      <c r="Y105" s="48">
        <f ca="1">1/99*($Y$24-$Y$23)+Y104</f>
        <v>3.5668112354862713</v>
      </c>
      <c r="Z105" s="49">
        <f ca="1">_xll.PDENSITY($Y$105,SimData!$H$9:$H$508,$Y$25,$Y$26,0)</f>
        <v>0.32216401785731025</v>
      </c>
      <c r="AA105" s="48">
        <f ca="1">1/99*($AA$24-$AA$23)+AA104</f>
        <v>3.6039962882862788</v>
      </c>
      <c r="AB105" s="49">
        <f ca="1">_xll.PDENSITY($AA$105,SimData!$I$9:$I$508,$AA$25,$AA$26,0)</f>
        <v>0.27528145529105469</v>
      </c>
    </row>
    <row r="106" spans="1:28">
      <c r="A106">
        <v>98</v>
      </c>
      <c r="B106">
        <v>3.0100239542064799</v>
      </c>
      <c r="C106">
        <v>3.0861337084489353</v>
      </c>
      <c r="D106">
        <v>3.1486259302884787</v>
      </c>
      <c r="E106">
        <v>3.1483941600068799</v>
      </c>
      <c r="F106">
        <v>3.2710912161112269</v>
      </c>
      <c r="G106">
        <v>3.3620776555313205</v>
      </c>
      <c r="H106">
        <v>3.436176830010671</v>
      </c>
      <c r="I106">
        <v>3.4924060994958381</v>
      </c>
      <c r="L106">
        <v>76</v>
      </c>
      <c r="M106" s="48">
        <f ca="1">1/99*($M$24-$M$23)+M105</f>
        <v>3.1564302320237498</v>
      </c>
      <c r="N106" s="49">
        <f ca="1">_xll.PDENSITY($M$106,SimData!$B$9:$B$508,$M$25,$M$26,0)</f>
        <v>0.94427166359318915</v>
      </c>
      <c r="O106" s="48">
        <f ca="1">1/99*($O$24-$O$23)+O105</f>
        <v>3.2234050996735029</v>
      </c>
      <c r="P106" s="49">
        <f ca="1">_xll.PDENSITY($O$106,SimData!$C$9:$C$508,$O$25,$O$26,0)</f>
        <v>1.0380408123113563</v>
      </c>
      <c r="Q106" s="48">
        <f ca="1">1/99*($Q$24-$Q$23)+Q105</f>
        <v>3.3166365227527752</v>
      </c>
      <c r="R106" s="49">
        <f ca="1">_xll.PDENSITY($Q$106,SimData!$D$9:$D$508,$Q$25,$Q$26,0)</f>
        <v>0.55846202479157858</v>
      </c>
      <c r="S106" s="48">
        <f ca="1">1/99*($S$24-$S$23)+S105</f>
        <v>3.4622988996879998</v>
      </c>
      <c r="T106" s="49">
        <f ca="1">_xll.PDENSITY($S$106,SimData!$E$9:$E$508,$S$25,$S$26,0)</f>
        <v>0.25646877791192585</v>
      </c>
      <c r="U106" s="48">
        <f ca="1">1/99*($U$24-$U$23)+U105</f>
        <v>3.4321122094724354</v>
      </c>
      <c r="V106" s="49">
        <f ca="1">_xll.PDENSITY($U$106,SimData!$F$9:$F$508,$U$25,$U$26,0)</f>
        <v>0.39121925777765798</v>
      </c>
      <c r="W106" s="48">
        <f ca="1">1/99*($W$24-$W$23)+W105</f>
        <v>3.5546262384614842</v>
      </c>
      <c r="X106" s="49">
        <f ca="1">_xll.PDENSITY($W$106,SimData!$G$9:$G$508,$W$25,$W$26,0)</f>
        <v>0.27018934511794457</v>
      </c>
      <c r="Y106" s="48">
        <f ca="1">1/99*($Y$24-$Y$23)+Y105</f>
        <v>3.5916779601954691</v>
      </c>
      <c r="Z106" s="49">
        <f ca="1">_xll.PDENSITY($Y$106,SimData!$H$9:$H$508,$Y$25,$Y$26,0)</f>
        <v>0.28711063487386862</v>
      </c>
      <c r="AA106" s="48">
        <f ca="1">1/99*($AA$24-$AA$23)+AA105</f>
        <v>3.6318590873638699</v>
      </c>
      <c r="AB106" s="49">
        <f ca="1">_xll.PDENSITY($AA$106,SimData!$I$9:$I$508,$AA$25,$AA$26,0)</f>
        <v>0.24246864884196739</v>
      </c>
    </row>
    <row r="107" spans="1:28">
      <c r="A107">
        <v>99</v>
      </c>
      <c r="B107">
        <v>3.0217428775621298</v>
      </c>
      <c r="C107">
        <v>3.0586450076016467</v>
      </c>
      <c r="D107">
        <v>3.0749004897094037</v>
      </c>
      <c r="E107">
        <v>3.043869758602582</v>
      </c>
      <c r="F107">
        <v>3.0331039499230079</v>
      </c>
      <c r="G107">
        <v>3.0954661054559036</v>
      </c>
      <c r="H107">
        <v>2.9930295038836685</v>
      </c>
      <c r="I107">
        <v>2.8250875677609892</v>
      </c>
      <c r="L107">
        <v>77</v>
      </c>
      <c r="M107" s="48">
        <f ca="1">1/99*($M$24-$M$23)+M106</f>
        <v>3.16151761327981</v>
      </c>
      <c r="N107" s="49">
        <f ca="1">_xll.PDENSITY($M$107,SimData!$B$9:$B$508,$M$25,$M$26,0)</f>
        <v>0.81740171749606516</v>
      </c>
      <c r="O107" s="48">
        <f ca="1">1/99*($O$24-$O$23)+O106</f>
        <v>3.2320509662998758</v>
      </c>
      <c r="P107" s="49">
        <f ca="1">_xll.PDENSITY($O$107,SimData!$C$9:$C$508,$O$25,$O$26,0)</f>
        <v>0.93319410543598991</v>
      </c>
      <c r="Q107" s="48">
        <f ca="1">1/99*($Q$24-$Q$23)+Q106</f>
        <v>3.3278353848935138</v>
      </c>
      <c r="R107" s="49">
        <f ca="1">_xll.PDENSITY($Q$107,SimData!$D$9:$D$508,$Q$25,$Q$26,0)</f>
        <v>0.50147395110989357</v>
      </c>
      <c r="S107" s="48">
        <f ca="1">1/99*($S$24-$S$23)+S106</f>
        <v>3.4775279094805969</v>
      </c>
      <c r="T107" s="49">
        <f ca="1">_xll.PDENSITY($S$107,SimData!$E$9:$E$508,$S$25,$S$26,0)</f>
        <v>0.22805989054234885</v>
      </c>
      <c r="U107" s="48">
        <f ca="1">1/99*($U$24-$U$23)+U106</f>
        <v>3.4495796784649215</v>
      </c>
      <c r="V107" s="49">
        <f ca="1">_xll.PDENSITY($U$107,SimData!$F$9:$F$508,$U$25,$U$26,0)</f>
        <v>0.35158812692485086</v>
      </c>
      <c r="W107" s="48">
        <f ca="1">1/99*($W$24-$W$23)+W106</f>
        <v>3.5763268311322842</v>
      </c>
      <c r="X107" s="49">
        <f ca="1">_xll.PDENSITY($W$107,SimData!$G$9:$G$508,$W$25,$W$26,0)</f>
        <v>0.24471485180468056</v>
      </c>
      <c r="Y107" s="48">
        <f ca="1">1/99*($Y$24-$Y$23)+Y106</f>
        <v>3.616544684904667</v>
      </c>
      <c r="Z107" s="49">
        <f ca="1">_xll.PDENSITY($Y$107,SimData!$H$9:$H$508,$Y$25,$Y$26,0)</f>
        <v>0.25394509754064543</v>
      </c>
      <c r="AA107" s="48">
        <f ca="1">1/99*($AA$24-$AA$23)+AA106</f>
        <v>3.6597218864414609</v>
      </c>
      <c r="AB107" s="49">
        <f ca="1">_xll.PDENSITY($AA$107,SimData!$I$9:$I$508,$AA$25,$AA$26,0)</f>
        <v>0.21260902449592178</v>
      </c>
    </row>
    <row r="108" spans="1:28">
      <c r="A108">
        <v>100</v>
      </c>
      <c r="B108">
        <v>2.9917027568762893</v>
      </c>
      <c r="C108">
        <v>2.9571129854907818</v>
      </c>
      <c r="D108">
        <v>2.9621168369941571</v>
      </c>
      <c r="E108">
        <v>2.9366055268108093</v>
      </c>
      <c r="F108">
        <v>2.8457806423091085</v>
      </c>
      <c r="G108">
        <v>2.9074941310965547</v>
      </c>
      <c r="H108">
        <v>2.8866759954856747</v>
      </c>
      <c r="I108">
        <v>2.8267560454317517</v>
      </c>
      <c r="L108">
        <v>78</v>
      </c>
      <c r="M108" s="48">
        <f ca="1">1/99*($M$24-$M$23)+M107</f>
        <v>3.1666049945358701</v>
      </c>
      <c r="N108" s="49">
        <f ca="1">_xll.PDENSITY($M$108,SimData!$B$9:$B$508,$M$25,$M$26,0)</f>
        <v>0.70434536120830005</v>
      </c>
      <c r="O108" s="48">
        <f ca="1">1/99*($O$24-$O$23)+O107</f>
        <v>3.2406968329262487</v>
      </c>
      <c r="P108" s="49">
        <f ca="1">_xll.PDENSITY($O$108,SimData!$C$9:$C$508,$O$25,$O$26,0)</f>
        <v>0.8305881909454278</v>
      </c>
      <c r="Q108" s="48">
        <f ca="1">1/99*($Q$24-$Q$23)+Q107</f>
        <v>3.3390342470342524</v>
      </c>
      <c r="R108" s="49">
        <f ca="1">_xll.PDENSITY($Q$108,SimData!$D$9:$D$508,$Q$25,$Q$26,0)</f>
        <v>0.44921260630926407</v>
      </c>
      <c r="S108" s="48">
        <f ca="1">1/99*($S$24-$S$23)+S107</f>
        <v>3.492756919273194</v>
      </c>
      <c r="T108" s="49">
        <f ca="1">_xll.PDENSITY($S$108,SimData!$E$9:$E$508,$S$25,$S$26,0)</f>
        <v>0.2003362551555726</v>
      </c>
      <c r="U108" s="48">
        <f ca="1">1/99*($U$24-$U$23)+U107</f>
        <v>3.4670471474574076</v>
      </c>
      <c r="V108" s="49">
        <f ca="1">_xll.PDENSITY($U$108,SimData!$F$9:$F$508,$U$25,$U$26,0)</f>
        <v>0.31875914860144094</v>
      </c>
      <c r="W108" s="48">
        <f ca="1">1/99*($W$24-$W$23)+W107</f>
        <v>3.5980274238030843</v>
      </c>
      <c r="X108" s="49">
        <f ca="1">_xll.PDENSITY($W$108,SimData!$G$9:$G$508,$W$25,$W$26,0)</f>
        <v>0.22166178213504226</v>
      </c>
      <c r="Y108" s="48">
        <f ca="1">1/99*($Y$24-$Y$23)+Y107</f>
        <v>3.6414114096138648</v>
      </c>
      <c r="Z108" s="49">
        <f ca="1">_xll.PDENSITY($Y$108,SimData!$H$9:$H$508,$Y$25,$Y$26,0)</f>
        <v>0.22265359073464974</v>
      </c>
      <c r="AA108" s="48">
        <f ca="1">1/99*($AA$24-$AA$23)+AA107</f>
        <v>3.6875846855190519</v>
      </c>
      <c r="AB108" s="49">
        <f ca="1">_xll.PDENSITY($AA$108,SimData!$I$9:$I$508,$AA$25,$AA$26,0)</f>
        <v>0.18577877240438781</v>
      </c>
    </row>
    <row r="109" spans="1:28">
      <c r="A109">
        <v>101</v>
      </c>
      <c r="B109">
        <v>3.1028038987751643</v>
      </c>
      <c r="C109">
        <v>3.147473811162067</v>
      </c>
      <c r="D109">
        <v>3.0596262990747713</v>
      </c>
      <c r="E109">
        <v>2.9643320277825054</v>
      </c>
      <c r="F109">
        <v>2.9862153850218398</v>
      </c>
      <c r="G109">
        <v>3.0078343437382351</v>
      </c>
      <c r="H109">
        <v>2.905192730301819</v>
      </c>
      <c r="I109">
        <v>2.8430133038311389</v>
      </c>
      <c r="L109">
        <v>79</v>
      </c>
      <c r="M109" s="48">
        <f ca="1">1/99*($M$24-$M$23)+M108</f>
        <v>3.1716923757919302</v>
      </c>
      <c r="N109" s="49">
        <f ca="1">_xll.PDENSITY($M$109,SimData!$B$9:$B$508,$M$25,$M$26,0)</f>
        <v>0.60413199036965148</v>
      </c>
      <c r="O109" s="48">
        <f ca="1">1/99*($O$24-$O$23)+O108</f>
        <v>3.2493426995526216</v>
      </c>
      <c r="P109" s="49">
        <f ca="1">_xll.PDENSITY($O$109,SimData!$C$9:$C$508,$O$25,$O$26,0)</f>
        <v>0.73117541738169844</v>
      </c>
      <c r="Q109" s="48">
        <f ca="1">1/99*($Q$24-$Q$23)+Q108</f>
        <v>3.3502331091749911</v>
      </c>
      <c r="R109" s="49">
        <f ca="1">_xll.PDENSITY($Q$109,SimData!$D$9:$D$508,$Q$25,$Q$26,0)</f>
        <v>0.40124939184875152</v>
      </c>
      <c r="S109" s="48">
        <f ca="1">1/99*($S$24-$S$23)+S108</f>
        <v>3.5079859290657911</v>
      </c>
      <c r="T109" s="49">
        <f ca="1">_xll.PDENSITY($S$109,SimData!$E$9:$E$508,$S$25,$S$26,0)</f>
        <v>0.17324548095934</v>
      </c>
      <c r="U109" s="48">
        <f ca="1">1/99*($U$24-$U$23)+U108</f>
        <v>3.4845146164498937</v>
      </c>
      <c r="V109" s="49">
        <f ca="1">_xll.PDENSITY($U$109,SimData!$F$9:$F$508,$U$25,$U$26,0)</f>
        <v>0.29132591857660217</v>
      </c>
      <c r="W109" s="48">
        <f ca="1">1/99*($W$24-$W$23)+W108</f>
        <v>3.6197280164738843</v>
      </c>
      <c r="X109" s="49">
        <f ca="1">_xll.PDENSITY($W$109,SimData!$G$9:$G$508,$W$25,$W$26,0)</f>
        <v>0.20005595187284697</v>
      </c>
      <c r="Y109" s="48">
        <f ca="1">1/99*($Y$24-$Y$23)+Y108</f>
        <v>3.6662781343230626</v>
      </c>
      <c r="Z109" s="49">
        <f ca="1">_xll.PDENSITY($Y$109,SimData!$H$9:$H$508,$Y$25,$Y$26,0)</f>
        <v>0.19328272770009911</v>
      </c>
      <c r="AA109" s="48">
        <f ca="1">1/99*($AA$24-$AA$23)+AA108</f>
        <v>3.715447484596643</v>
      </c>
      <c r="AB109" s="49">
        <f ca="1">_xll.PDENSITY($AA$109,SimData!$I$9:$I$508,$AA$25,$AA$26,0)</f>
        <v>0.16184057433538918</v>
      </c>
    </row>
    <row r="110" spans="1:28">
      <c r="A110">
        <v>102</v>
      </c>
      <c r="B110">
        <v>3.0581974506973961</v>
      </c>
      <c r="C110">
        <v>3.0612685853164172</v>
      </c>
      <c r="D110">
        <v>3.0514331120526665</v>
      </c>
      <c r="E110">
        <v>3.0665211816908577</v>
      </c>
      <c r="F110">
        <v>3.0719319757572756</v>
      </c>
      <c r="G110">
        <v>3.1223149022818615</v>
      </c>
      <c r="H110">
        <v>3.0931797932322436</v>
      </c>
      <c r="I110">
        <v>3.0306898506720166</v>
      </c>
      <c r="L110">
        <v>80</v>
      </c>
      <c r="M110" s="48">
        <f ca="1">1/99*($M$24-$M$23)+M109</f>
        <v>3.1767797570479903</v>
      </c>
      <c r="N110" s="49">
        <f ca="1">_xll.PDENSITY($M$110,SimData!$B$9:$B$508,$M$25,$M$26,0)</f>
        <v>0.51565109814056931</v>
      </c>
      <c r="O110" s="48">
        <f ca="1">1/99*($O$24-$O$23)+O109</f>
        <v>3.2579885661789945</v>
      </c>
      <c r="P110" s="49">
        <f ca="1">_xll.PDENSITY($O$110,SimData!$C$9:$C$508,$O$25,$O$26,0)</f>
        <v>0.635504825074655</v>
      </c>
      <c r="Q110" s="48">
        <f ca="1">1/99*($Q$24-$Q$23)+Q109</f>
        <v>3.3614319713157297</v>
      </c>
      <c r="R110" s="49">
        <f ca="1">_xll.PDENSITY($Q$110,SimData!$D$9:$D$508,$Q$25,$Q$26,0)</f>
        <v>0.35692622748988945</v>
      </c>
      <c r="S110" s="48">
        <f ca="1">1/99*($S$24-$S$23)+S109</f>
        <v>3.5232149388583882</v>
      </c>
      <c r="T110" s="49">
        <f ca="1">_xll.PDENSITY($S$110,SimData!$E$9:$E$508,$S$25,$S$26,0)</f>
        <v>0.14703573126166941</v>
      </c>
      <c r="U110" s="48">
        <f ca="1">1/99*($U$24-$U$23)+U109</f>
        <v>3.5019820854423798</v>
      </c>
      <c r="V110" s="49">
        <f ca="1">_xll.PDENSITY($U$110,SimData!$F$9:$F$508,$U$25,$U$26,0)</f>
        <v>0.26778113314177709</v>
      </c>
      <c r="W110" s="48">
        <f ca="1">1/99*($W$24-$W$23)+W109</f>
        <v>3.6414286091446844</v>
      </c>
      <c r="X110" s="49">
        <f ca="1">_xll.PDENSITY($W$110,SimData!$G$9:$G$508,$W$25,$W$26,0)</f>
        <v>0.17915082941176849</v>
      </c>
      <c r="Y110" s="48">
        <f ca="1">1/99*($Y$24-$Y$23)+Y109</f>
        <v>3.6911448590322604</v>
      </c>
      <c r="Z110" s="49">
        <f ca="1">_xll.PDENSITY($Y$110,SimData!$H$9:$H$508,$Y$25,$Y$26,0)</f>
        <v>0.16602599188309153</v>
      </c>
      <c r="AA110" s="48">
        <f ca="1">1/99*($AA$24-$AA$23)+AA109</f>
        <v>3.743310283674234</v>
      </c>
      <c r="AB110" s="49">
        <f ca="1">_xll.PDENSITY($AA$110,SimData!$I$9:$I$508,$AA$25,$AA$26,0)</f>
        <v>0.1405664579425378</v>
      </c>
    </row>
    <row r="111" spans="1:28">
      <c r="A111">
        <v>103</v>
      </c>
      <c r="B111">
        <v>3.0508649509558698</v>
      </c>
      <c r="C111">
        <v>3.0304431352989525</v>
      </c>
      <c r="D111">
        <v>2.9343802831533221</v>
      </c>
      <c r="E111">
        <v>2.7066295665375728</v>
      </c>
      <c r="F111">
        <v>2.5466173125734137</v>
      </c>
      <c r="G111">
        <v>2.4762737899071552</v>
      </c>
      <c r="H111">
        <v>2.5261266197836463</v>
      </c>
      <c r="I111">
        <v>2.5494462524568267</v>
      </c>
      <c r="L111">
        <v>81</v>
      </c>
      <c r="M111" s="48">
        <f ca="1">1/99*($M$24-$M$23)+M110</f>
        <v>3.1818671383040504</v>
      </c>
      <c r="N111" s="49">
        <f ca="1">_xll.PDENSITY($M$111,SimData!$B$9:$B$508,$M$25,$M$26,0)</f>
        <v>0.43778491556396354</v>
      </c>
      <c r="O111" s="48">
        <f ca="1">1/99*($O$24-$O$23)+O110</f>
        <v>3.2666344328053674</v>
      </c>
      <c r="P111" s="49">
        <f ca="1">_xll.PDENSITY($O$111,SimData!$C$9:$C$508,$O$25,$O$26,0)</f>
        <v>0.54426077323560595</v>
      </c>
      <c r="Q111" s="48">
        <f ca="1">1/99*($Q$24-$Q$23)+Q110</f>
        <v>3.3726308334564683</v>
      </c>
      <c r="R111" s="49">
        <f ca="1">_xll.PDENSITY($Q$111,SimData!$D$9:$D$508,$Q$25,$Q$26,0)</f>
        <v>0.31564136167065932</v>
      </c>
      <c r="S111" s="48">
        <f ca="1">1/99*($S$24-$S$23)+S110</f>
        <v>3.5384439486509853</v>
      </c>
      <c r="T111" s="49">
        <f ca="1">_xll.PDENSITY($S$111,SimData!$E$9:$E$508,$S$25,$S$26,0)</f>
        <v>0.12221256450847594</v>
      </c>
      <c r="U111" s="48">
        <f ca="1">1/99*($U$24-$U$23)+U110</f>
        <v>3.5194495544348658</v>
      </c>
      <c r="V111" s="49">
        <f ca="1">_xll.PDENSITY($U$111,SimData!$F$9:$F$508,$U$25,$U$26,0)</f>
        <v>0.24680139926347203</v>
      </c>
      <c r="W111" s="48">
        <f ca="1">1/99*($W$24-$W$23)+W110</f>
        <v>3.6631292018154844</v>
      </c>
      <c r="X111" s="49">
        <f ca="1">_xll.PDENSITY($W$111,SimData!$G$9:$G$508,$W$25,$W$26,0)</f>
        <v>0.15851884797301635</v>
      </c>
      <c r="Y111" s="48">
        <f ca="1">1/99*($Y$24-$Y$23)+Y110</f>
        <v>3.7160115837414582</v>
      </c>
      <c r="Z111" s="49">
        <f ca="1">_xll.PDENSITY($Y$111,SimData!$H$9:$H$508,$Y$25,$Y$26,0)</f>
        <v>0.1412174276224312</v>
      </c>
      <c r="AA111" s="48">
        <f ca="1">1/99*($AA$24-$AA$23)+AA110</f>
        <v>3.7711730827518251</v>
      </c>
      <c r="AB111" s="49">
        <f ca="1">_xll.PDENSITY($AA$111,SimData!$I$9:$I$508,$AA$25,$AA$26,0)</f>
        <v>0.12177151374336534</v>
      </c>
    </row>
    <row r="112" spans="1:28">
      <c r="A112">
        <v>104</v>
      </c>
      <c r="B112">
        <v>2.982163508989776</v>
      </c>
      <c r="C112">
        <v>2.9263548147759422</v>
      </c>
      <c r="D112">
        <v>2.9338893193553908</v>
      </c>
      <c r="E112">
        <v>3.0665586299300966</v>
      </c>
      <c r="F112">
        <v>3.0185503041883694</v>
      </c>
      <c r="G112">
        <v>2.9417774783955983</v>
      </c>
      <c r="H112">
        <v>2.9310606293898473</v>
      </c>
      <c r="I112">
        <v>2.9134952606751607</v>
      </c>
      <c r="L112">
        <v>82</v>
      </c>
      <c r="M112" s="48">
        <f ca="1">1/99*($M$24-$M$23)+M111</f>
        <v>3.1869545195601106</v>
      </c>
      <c r="N112" s="49">
        <f ca="1">_xll.PDENSITY($M$112,SimData!$B$9:$B$508,$M$25,$M$26,0)</f>
        <v>0.36951626750436573</v>
      </c>
      <c r="O112" s="48">
        <f ca="1">1/99*($O$24-$O$23)+O111</f>
        <v>3.2752802994317403</v>
      </c>
      <c r="P112" s="49">
        <f ca="1">_xll.PDENSITY($O$112,SimData!$C$9:$C$508,$O$25,$O$26,0)</f>
        <v>0.45860362474974831</v>
      </c>
      <c r="Q112" s="48">
        <f ca="1">1/99*($Q$24-$Q$23)+Q111</f>
        <v>3.3838296955972069</v>
      </c>
      <c r="R112" s="49">
        <f ca="1">_xll.PDENSITY($Q$112,SimData!$D$9:$D$508,$Q$25,$Q$26,0)</f>
        <v>0.27702398163665393</v>
      </c>
      <c r="S112" s="48">
        <f ca="1">1/99*($S$24-$S$23)+S111</f>
        <v>3.5536729584435824</v>
      </c>
      <c r="T112" s="49">
        <f ca="1">_xll.PDENSITY($S$112,SimData!$E$9:$E$508,$S$25,$S$26,0)</f>
        <v>9.941724243059688E-2</v>
      </c>
      <c r="U112" s="48">
        <f ca="1">1/99*($U$24-$U$23)+U111</f>
        <v>3.5369170234273519</v>
      </c>
      <c r="V112" s="49">
        <f ca="1">_xll.PDENSITY($U$112,SimData!$F$9:$F$508,$U$25,$U$26,0)</f>
        <v>0.22737102086305072</v>
      </c>
      <c r="W112" s="48">
        <f ca="1">1/99*($W$24-$W$23)+W111</f>
        <v>3.6848297944862844</v>
      </c>
      <c r="X112" s="49">
        <f ca="1">_xll.PDENSITY($W$112,SimData!$G$9:$G$508,$W$25,$W$26,0)</f>
        <v>0.13807692880786868</v>
      </c>
      <c r="Y112" s="48">
        <f ca="1">1/99*($Y$24-$Y$23)+Y111</f>
        <v>3.7408783084506561</v>
      </c>
      <c r="Z112" s="49">
        <f ca="1">_xll.PDENSITY($Y$112,SimData!$H$9:$H$508,$Y$25,$Y$26,0)</f>
        <v>0.11923622888554831</v>
      </c>
      <c r="AA112" s="48">
        <f ca="1">1/99*($AA$24-$AA$23)+AA111</f>
        <v>3.7990358818294161</v>
      </c>
      <c r="AB112" s="49">
        <f ca="1">_xll.PDENSITY($AA$112,SimData!$I$9:$I$508,$AA$25,$AA$26,0)</f>
        <v>0.10537709131305439</v>
      </c>
    </row>
    <row r="113" spans="1:28">
      <c r="A113">
        <v>105</v>
      </c>
      <c r="B113">
        <v>3.0513113360741815</v>
      </c>
      <c r="C113">
        <v>3.0919535617672018</v>
      </c>
      <c r="D113">
        <v>3.1228143992766437</v>
      </c>
      <c r="E113">
        <v>3.1879355434581669</v>
      </c>
      <c r="F113">
        <v>3.2709225970177038</v>
      </c>
      <c r="G113">
        <v>3.4134492581874292</v>
      </c>
      <c r="H113">
        <v>3.6087557094300058</v>
      </c>
      <c r="I113">
        <v>3.7139598908375735</v>
      </c>
      <c r="L113">
        <v>83</v>
      </c>
      <c r="M113" s="48">
        <f ca="1">1/99*($M$24-$M$23)+M112</f>
        <v>3.1920419008161707</v>
      </c>
      <c r="N113" s="49">
        <f ca="1">_xll.PDENSITY($M$113,SimData!$B$9:$B$508,$M$25,$M$26,0)</f>
        <v>0.30999072538150024</v>
      </c>
      <c r="O113" s="48">
        <f ca="1">1/99*($O$24-$O$23)+O112</f>
        <v>3.2839261660581132</v>
      </c>
      <c r="P113" s="49">
        <f ca="1">_xll.PDENSITY($O$113,SimData!$C$9:$C$508,$O$25,$O$26,0)</f>
        <v>0.380147723768889</v>
      </c>
      <c r="Q113" s="48">
        <f ca="1">1/99*($Q$24-$Q$23)+Q112</f>
        <v>3.3950285577379455</v>
      </c>
      <c r="R113" s="49">
        <f ca="1">_xll.PDENSITY($Q$113,SimData!$D$9:$D$508,$Q$25,$Q$26,0)</f>
        <v>0.24097225318351354</v>
      </c>
      <c r="S113" s="48">
        <f ca="1">1/99*($S$24-$S$23)+S112</f>
        <v>3.5689019682361796</v>
      </c>
      <c r="T113" s="49">
        <f ca="1">_xll.PDENSITY($S$113,SimData!$E$9:$E$508,$S$25,$S$26,0)</f>
        <v>7.9268940649668801E-2</v>
      </c>
      <c r="U113" s="48">
        <f ca="1">1/99*($U$24-$U$23)+U112</f>
        <v>3.554384492419838</v>
      </c>
      <c r="V113" s="49">
        <f ca="1">_xll.PDENSITY($U$113,SimData!$F$9:$F$508,$U$25,$U$26,0)</f>
        <v>0.20876364687107132</v>
      </c>
      <c r="W113" s="48">
        <f ca="1">1/99*($W$24-$W$23)+W112</f>
        <v>3.7065303871570845</v>
      </c>
      <c r="X113" s="49">
        <f ca="1">_xll.PDENSITY($W$113,SimData!$G$9:$G$508,$W$25,$W$26,0)</f>
        <v>0.11805094443014746</v>
      </c>
      <c r="Y113" s="48">
        <f ca="1">1/99*($Y$24-$Y$23)+Y112</f>
        <v>3.7657450331598539</v>
      </c>
      <c r="Z113" s="49">
        <f ca="1">_xll.PDENSITY($Y$113,SimData!$H$9:$H$508,$Y$25,$Y$26,0)</f>
        <v>0.10036384778286733</v>
      </c>
      <c r="AA113" s="48">
        <f ca="1">1/99*($AA$24-$AA$23)+AA112</f>
        <v>3.8268986809070071</v>
      </c>
      <c r="AB113" s="49">
        <f ca="1">_xll.PDENSITY($AA$113,SimData!$I$9:$I$508,$AA$25,$AA$26,0)</f>
        <v>9.1373133436813345E-2</v>
      </c>
    </row>
    <row r="114" spans="1:28">
      <c r="A114">
        <v>106</v>
      </c>
      <c r="B114">
        <v>3.010681073091372</v>
      </c>
      <c r="C114">
        <v>2.9359739768057809</v>
      </c>
      <c r="D114">
        <v>2.8659923498128239</v>
      </c>
      <c r="E114">
        <v>2.9255062821578957</v>
      </c>
      <c r="F114">
        <v>3.0465558643272157</v>
      </c>
      <c r="G114">
        <v>3.0405333262986463</v>
      </c>
      <c r="H114">
        <v>3.0861331698905361</v>
      </c>
      <c r="I114">
        <v>3.0447483555713259</v>
      </c>
      <c r="L114">
        <v>84</v>
      </c>
      <c r="M114" s="48">
        <f ca="1">1/99*($M$24-$M$23)+M113</f>
        <v>3.1971292820722308</v>
      </c>
      <c r="N114" s="49">
        <f ca="1">_xll.PDENSITY($M$114,SimData!$B$9:$B$508,$M$25,$M$26,0)</f>
        <v>0.2585232572179777</v>
      </c>
      <c r="O114" s="48">
        <f ca="1">1/99*($O$24-$O$23)+O113</f>
        <v>3.2925720326844861</v>
      </c>
      <c r="P114" s="49">
        <f ca="1">_xll.PDENSITY($O$114,SimData!$C$9:$C$508,$O$25,$O$26,0)</f>
        <v>0.31059523272664769</v>
      </c>
      <c r="Q114" s="48">
        <f ca="1">1/99*($Q$24-$Q$23)+Q113</f>
        <v>3.4062274198786842</v>
      </c>
      <c r="R114" s="49">
        <f ca="1">_xll.PDENSITY($Q$114,SimData!$D$9:$D$508,$Q$25,$Q$26,0)</f>
        <v>0.207581645518955</v>
      </c>
      <c r="S114" s="48">
        <f ca="1">1/99*($S$24-$S$23)+S113</f>
        <v>3.5841309780287767</v>
      </c>
      <c r="T114" s="49">
        <f ca="1">_xll.PDENSITY($S$114,SimData!$E$9:$E$508,$S$25,$S$26,0)</f>
        <v>6.2220213670647749E-2</v>
      </c>
      <c r="U114" s="48">
        <f ca="1">1/99*($U$24-$U$23)+U113</f>
        <v>3.5718519614123241</v>
      </c>
      <c r="V114" s="49">
        <f ca="1">_xll.PDENSITY($U$114,SimData!$F$9:$F$508,$U$25,$U$26,0)</f>
        <v>0.19045563456392214</v>
      </c>
      <c r="W114" s="48">
        <f ca="1">1/99*($W$24-$W$23)+W113</f>
        <v>3.7282309798278845</v>
      </c>
      <c r="X114" s="49">
        <f ca="1">_xll.PDENSITY($W$114,SimData!$G$9:$G$508,$W$25,$W$26,0)</f>
        <v>9.8887194633868275E-2</v>
      </c>
      <c r="Y114" s="48">
        <f ca="1">1/99*($Y$24-$Y$23)+Y113</f>
        <v>3.7906117578690517</v>
      </c>
      <c r="Z114" s="49">
        <f ca="1">_xll.PDENSITY($Y$114,SimData!$H$9:$H$508,$Y$25,$Y$26,0)</f>
        <v>8.4655096331852045E-2</v>
      </c>
      <c r="AA114" s="48">
        <f ca="1">1/99*($AA$24-$AA$23)+AA113</f>
        <v>3.8547614799845982</v>
      </c>
      <c r="AB114" s="49">
        <f ca="1">_xll.PDENSITY($AA$114,SimData!$I$9:$I$508,$AA$25,$AA$26,0)</f>
        <v>7.9710580952869065E-2</v>
      </c>
    </row>
    <row r="115" spans="1:28">
      <c r="A115">
        <v>107</v>
      </c>
      <c r="B115">
        <v>3.1185891871430367</v>
      </c>
      <c r="C115">
        <v>3.1025605859641781</v>
      </c>
      <c r="D115">
        <v>3.1373038590098865</v>
      </c>
      <c r="E115">
        <v>3.1917048836256092</v>
      </c>
      <c r="F115">
        <v>3.1922816499384883</v>
      </c>
      <c r="G115">
        <v>3.2728960139134413</v>
      </c>
      <c r="H115">
        <v>3.3557159891851995</v>
      </c>
      <c r="I115">
        <v>3.3327249972112938</v>
      </c>
      <c r="L115">
        <v>85</v>
      </c>
      <c r="M115" s="48">
        <f ca="1">1/99*($M$24-$M$23)+M114</f>
        <v>3.2022166633282909</v>
      </c>
      <c r="N115" s="49">
        <f ca="1">_xll.PDENSITY($M$115,SimData!$B$9:$B$508,$M$25,$M$26,0)</f>
        <v>0.21454942054916884</v>
      </c>
      <c r="O115" s="48">
        <f ca="1">1/99*($O$24-$O$23)+O114</f>
        <v>3.301217899310859</v>
      </c>
      <c r="P115" s="49">
        <f ca="1">_xll.PDENSITY($O$115,SimData!$C$9:$C$508,$O$25,$O$26,0)</f>
        <v>0.2512061539256451</v>
      </c>
      <c r="Q115" s="48">
        <f ca="1">1/99*($Q$24-$Q$23)+Q114</f>
        <v>3.4174262820194228</v>
      </c>
      <c r="R115" s="49">
        <f ca="1">_xll.PDENSITY($Q$115,SimData!$D$9:$D$508,$Q$25,$Q$26,0)</f>
        <v>0.17702009836855262</v>
      </c>
      <c r="S115" s="48">
        <f ca="1">1/99*($S$24-$S$23)+S114</f>
        <v>3.5993599878213738</v>
      </c>
      <c r="T115" s="49">
        <f ca="1">_xll.PDENSITY($S$115,SimData!$E$9:$E$508,$S$25,$S$26,0)</f>
        <v>4.8461342290102558E-2</v>
      </c>
      <c r="U115" s="48">
        <f ca="1">1/99*($U$24-$U$23)+U114</f>
        <v>3.5893194304048102</v>
      </c>
      <c r="V115" s="49">
        <f ca="1">_xll.PDENSITY($U$115,SimData!$F$9:$F$508,$U$25,$U$26,0)</f>
        <v>0.17205494323961262</v>
      </c>
      <c r="W115" s="48">
        <f ca="1">1/99*($W$24-$W$23)+W114</f>
        <v>3.7499315724986846</v>
      </c>
      <c r="X115" s="49">
        <f ca="1">_xll.PDENSITY($W$115,SimData!$G$9:$G$508,$W$25,$W$26,0)</f>
        <v>8.112635655322252E-2</v>
      </c>
      <c r="Y115" s="48">
        <f ca="1">1/99*($Y$24-$Y$23)+Y114</f>
        <v>3.8154784825782495</v>
      </c>
      <c r="Z115" s="49">
        <f ca="1">_xll.PDENSITY($Y$115,SimData!$H$9:$H$508,$Y$25,$Y$26,0)</f>
        <v>7.1877516943939873E-2</v>
      </c>
      <c r="AA115" s="48">
        <f ca="1">1/99*($AA$24-$AA$23)+AA114</f>
        <v>3.8826242790621892</v>
      </c>
      <c r="AB115" s="49">
        <f ca="1">_xll.PDENSITY($AA$115,SimData!$I$9:$I$508,$AA$25,$AA$26,0)</f>
        <v>7.0190855016510095E-2</v>
      </c>
    </row>
    <row r="116" spans="1:28">
      <c r="A116">
        <v>108</v>
      </c>
      <c r="B116">
        <v>2.9366501776857183</v>
      </c>
      <c r="C116">
        <v>2.8571438470141279</v>
      </c>
      <c r="D116">
        <v>2.839114608904771</v>
      </c>
      <c r="E116">
        <v>2.8297456413634414</v>
      </c>
      <c r="F116">
        <v>2.7907477362284863</v>
      </c>
      <c r="G116">
        <v>2.7645629542776873</v>
      </c>
      <c r="H116">
        <v>2.7327778310630904</v>
      </c>
      <c r="I116">
        <v>2.7243462759312633</v>
      </c>
      <c r="L116">
        <v>86</v>
      </c>
      <c r="M116" s="48">
        <f ca="1">1/99*($M$24-$M$23)+M115</f>
        <v>3.207304044584351</v>
      </c>
      <c r="N116" s="49">
        <f ca="1">_xll.PDENSITY($M$116,SimData!$B$9:$B$508,$M$25,$M$26,0)</f>
        <v>0.17753259570386301</v>
      </c>
      <c r="O116" s="48">
        <f ca="1">1/99*($O$24-$O$23)+O115</f>
        <v>3.3098637659372319</v>
      </c>
      <c r="P116" s="49">
        <f ca="1">_xll.PDENSITY($O$116,SimData!$C$9:$C$508,$O$25,$O$26,0)</f>
        <v>0.20235226807340889</v>
      </c>
      <c r="Q116" s="48">
        <f ca="1">1/99*($Q$24-$Q$23)+Q115</f>
        <v>3.4286251441601614</v>
      </c>
      <c r="R116" s="49">
        <f ca="1">_xll.PDENSITY($Q$116,SimData!$D$9:$D$508,$Q$25,$Q$26,0)</f>
        <v>0.14940972602801708</v>
      </c>
      <c r="S116" s="48">
        <f ca="1">1/99*($S$24-$S$23)+S115</f>
        <v>3.6145889976139709</v>
      </c>
      <c r="T116" s="49">
        <f ca="1">_xll.PDENSITY($S$116,SimData!$E$9:$E$508,$S$25,$S$26,0)</f>
        <v>3.7888173681489251E-2</v>
      </c>
      <c r="U116" s="48">
        <f ca="1">1/99*($U$24-$U$23)+U115</f>
        <v>3.6067868993972962</v>
      </c>
      <c r="V116" s="49">
        <f ca="1">_xll.PDENSITY($U$116,SimData!$F$9:$F$508,$U$25,$U$26,0)</f>
        <v>0.1532950688816111</v>
      </c>
      <c r="W116" s="48">
        <f ca="1">1/99*($W$24-$W$23)+W115</f>
        <v>3.7716321651694846</v>
      </c>
      <c r="X116" s="49">
        <f ca="1">_xll.PDENSITY($W$116,SimData!$G$9:$G$508,$W$25,$W$26,0)</f>
        <v>6.5265708950556264E-2</v>
      </c>
      <c r="Y116" s="48">
        <f ca="1">1/99*($Y$24-$Y$23)+Y115</f>
        <v>3.8403452072874473</v>
      </c>
      <c r="Z116" s="49">
        <f ca="1">_xll.PDENSITY($Y$116,SimData!$H$9:$H$508,$Y$25,$Y$26,0)</f>
        <v>6.1543120031633397E-2</v>
      </c>
      <c r="AA116" s="48">
        <f ca="1">1/99*($AA$24-$AA$23)+AA115</f>
        <v>3.9104870781397802</v>
      </c>
      <c r="AB116" s="49">
        <f ca="1">_xll.PDENSITY($AA$116,SimData!$I$9:$I$508,$AA$25,$AA$26,0)</f>
        <v>6.2415851906905614E-2</v>
      </c>
    </row>
    <row r="117" spans="1:28">
      <c r="A117">
        <v>109</v>
      </c>
      <c r="B117">
        <v>2.9999093752394397</v>
      </c>
      <c r="C117">
        <v>2.9795579838753659</v>
      </c>
      <c r="D117">
        <v>2.9456272859309593</v>
      </c>
      <c r="E117">
        <v>2.9301403466737761</v>
      </c>
      <c r="F117">
        <v>2.9462613344465893</v>
      </c>
      <c r="G117">
        <v>2.8893058113029371</v>
      </c>
      <c r="H117">
        <v>2.829821463245378</v>
      </c>
      <c r="I117">
        <v>2.7789152595204962</v>
      </c>
      <c r="L117">
        <v>87</v>
      </c>
      <c r="M117" s="48">
        <f ca="1">1/99*($M$24-$M$23)+M116</f>
        <v>3.2123914258404112</v>
      </c>
      <c r="N117" s="49">
        <f ca="1">_xll.PDENSITY($M$117,SimData!$B$9:$B$508,$M$25,$M$26,0)</f>
        <v>0.14685443185489597</v>
      </c>
      <c r="O117" s="48">
        <f ca="1">1/99*($O$24-$O$23)+O116</f>
        <v>3.3185096325636048</v>
      </c>
      <c r="P117" s="49">
        <f ca="1">_xll.PDENSITY($O$117,SimData!$C$9:$C$508,$O$25,$O$26,0)</f>
        <v>0.16335241862431862</v>
      </c>
      <c r="Q117" s="48">
        <f ca="1">1/99*($Q$24-$Q$23)+Q116</f>
        <v>3.4398240063009</v>
      </c>
      <c r="R117" s="49">
        <f ca="1">_xll.PDENSITY($Q$117,SimData!$D$9:$D$508,$Q$25,$Q$26,0)</f>
        <v>0.12475698905297264</v>
      </c>
      <c r="S117" s="48">
        <f ca="1">1/99*($S$24-$S$23)+S116</f>
        <v>3.629818007406568</v>
      </c>
      <c r="T117" s="49">
        <f ca="1">_xll.PDENSITY($S$117,SimData!$E$9:$E$508,$S$25,$S$26,0)</f>
        <v>3.0130763921062221E-2</v>
      </c>
      <c r="U117" s="48">
        <f ca="1">1/99*($U$24-$U$23)+U116</f>
        <v>3.6242543683897823</v>
      </c>
      <c r="V117" s="49">
        <f ca="1">_xll.PDENSITY($U$117,SimData!$F$9:$F$508,$U$25,$U$26,0)</f>
        <v>0.13408874530842485</v>
      </c>
      <c r="W117" s="48">
        <f ca="1">1/99*($W$24-$W$23)+W116</f>
        <v>3.7933327578402847</v>
      </c>
      <c r="X117" s="49">
        <f ca="1">_xll.PDENSITY($W$117,SimData!$G$9:$G$508,$W$25,$W$26,0)</f>
        <v>5.1642266643226631E-2</v>
      </c>
      <c r="Y117" s="48">
        <f ca="1">1/99*($Y$24-$Y$23)+Y116</f>
        <v>3.8652119319966451</v>
      </c>
      <c r="Z117" s="49">
        <f ca="1">_xll.PDENSITY($Y$117,SimData!$H$9:$H$508,$Y$25,$Y$26,0)</f>
        <v>5.3018437204821141E-2</v>
      </c>
      <c r="AA117" s="48">
        <f ca="1">1/99*($AA$24-$AA$23)+AA116</f>
        <v>3.9383498772173713</v>
      </c>
      <c r="AB117" s="49">
        <f ca="1">_xll.PDENSITY($AA$117,SimData!$I$9:$I$508,$AA$25,$AA$26,0)</f>
        <v>5.5827782644165991E-2</v>
      </c>
    </row>
    <row r="118" spans="1:28">
      <c r="A118">
        <v>110</v>
      </c>
      <c r="B118">
        <v>2.971022045516754</v>
      </c>
      <c r="C118">
        <v>3.0230608070996272</v>
      </c>
      <c r="D118">
        <v>2.9903263279863013</v>
      </c>
      <c r="E118">
        <v>2.8198256150237579</v>
      </c>
      <c r="F118">
        <v>2.6591141261767981</v>
      </c>
      <c r="G118">
        <v>2.4834721512824522</v>
      </c>
      <c r="H118">
        <v>2.2816768517365902</v>
      </c>
      <c r="I118">
        <v>2.2082169901707234</v>
      </c>
      <c r="L118">
        <v>88</v>
      </c>
      <c r="M118" s="48">
        <f ca="1">1/99*($M$24-$M$23)+M117</f>
        <v>3.2174788070964713</v>
      </c>
      <c r="N118" s="49">
        <f ca="1">_xll.PDENSITY($M$118,SimData!$B$9:$B$508,$M$25,$M$26,0)</f>
        <v>0.12173090252848517</v>
      </c>
      <c r="O118" s="48">
        <f ca="1">1/99*($O$24-$O$23)+O117</f>
        <v>3.3271554991899777</v>
      </c>
      <c r="P118" s="49">
        <f ca="1">_xll.PDENSITY($O$118,SimData!$C$9:$C$508,$O$25,$O$26,0)</f>
        <v>0.13265158953155173</v>
      </c>
      <c r="Q118" s="48">
        <f ca="1">1/99*($Q$24-$Q$23)+Q117</f>
        <v>3.4510228684416386</v>
      </c>
      <c r="R118" s="49">
        <f ca="1">_xll.PDENSITY($Q$118,SimData!$D$9:$D$508,$Q$25,$Q$26,0)</f>
        <v>0.10294531107657764</v>
      </c>
      <c r="S118" s="48">
        <f ca="1">1/99*($S$24-$S$23)+S117</f>
        <v>3.6450470171991651</v>
      </c>
      <c r="T118" s="49">
        <f ca="1">_xll.PDENSITY($S$118,SimData!$E$9:$E$508,$S$25,$S$26,0)</f>
        <v>2.4629738258392087E-2</v>
      </c>
      <c r="U118" s="48">
        <f ca="1">1/99*($U$24-$U$23)+U117</f>
        <v>3.6417218373822684</v>
      </c>
      <c r="V118" s="49">
        <f ca="1">_xll.PDENSITY($U$118,SimData!$F$9:$F$508,$U$25,$U$26,0)</f>
        <v>0.1145930637072817</v>
      </c>
      <c r="W118" s="48">
        <f ca="1">1/99*($W$24-$W$23)+W117</f>
        <v>3.8150333505110847</v>
      </c>
      <c r="X118" s="49">
        <f ca="1">_xll.PDENSITY($W$118,SimData!$G$9:$G$508,$W$25,$W$26,0)</f>
        <v>4.0366182004533825E-2</v>
      </c>
      <c r="Y118" s="48">
        <f ca="1">1/99*($Y$24-$Y$23)+Y117</f>
        <v>3.890078656705843</v>
      </c>
      <c r="Z118" s="49">
        <f ca="1">_xll.PDENSITY($Y$118,SimData!$H$9:$H$508,$Y$25,$Y$26,0)</f>
        <v>4.5670182710338687E-2</v>
      </c>
      <c r="AA118" s="48">
        <f ca="1">1/99*($AA$24-$AA$23)+AA117</f>
        <v>3.9662126762949623</v>
      </c>
      <c r="AB118" s="49">
        <f ca="1">_xll.PDENSITY($AA$118,SimData!$I$9:$I$508,$AA$25,$AA$26,0)</f>
        <v>4.9824886240645599E-2</v>
      </c>
    </row>
    <row r="119" spans="1:28">
      <c r="A119">
        <v>111</v>
      </c>
      <c r="B119">
        <v>3.0370781731038021</v>
      </c>
      <c r="C119">
        <v>3.0909624635266755</v>
      </c>
      <c r="D119">
        <v>3.1141446463585147</v>
      </c>
      <c r="E119">
        <v>3.2260009040174888</v>
      </c>
      <c r="F119">
        <v>3.2982405513483424</v>
      </c>
      <c r="G119">
        <v>3.3073039885839548</v>
      </c>
      <c r="H119">
        <v>3.3099422115783148</v>
      </c>
      <c r="I119">
        <v>3.1746654753119472</v>
      </c>
      <c r="L119">
        <v>89</v>
      </c>
      <c r="M119" s="48">
        <f ca="1">1/99*($M$24-$M$23)+M118</f>
        <v>3.2225661883525314</v>
      </c>
      <c r="N119" s="49">
        <f ca="1">_xll.PDENSITY($M$119,SimData!$B$9:$B$508,$M$25,$M$26,0)</f>
        <v>0.10119861875265859</v>
      </c>
      <c r="O119" s="48">
        <f ca="1">1/99*($O$24-$O$23)+O118</f>
        <v>3.3358013658163506</v>
      </c>
      <c r="P119" s="49">
        <f ca="1">_xll.PDENSITY($O$119,SimData!$C$9:$C$508,$O$25,$O$26,0)</f>
        <v>0.10825598175206709</v>
      </c>
      <c r="Q119" s="48">
        <f ca="1">1/99*($Q$24-$Q$23)+Q118</f>
        <v>3.4622217305823773</v>
      </c>
      <c r="R119" s="49">
        <f ca="1">_xll.PDENSITY($Q$119,SimData!$D$9:$D$508,$Q$25,$Q$26,0)</f>
        <v>8.3777369148781963E-2</v>
      </c>
      <c r="S119" s="48">
        <f ca="1">1/99*($S$24-$S$23)+S118</f>
        <v>3.6602760269917622</v>
      </c>
      <c r="T119" s="49">
        <f ca="1">_xll.PDENSITY($S$119,SimData!$E$9:$E$508,$S$25,$S$26,0)</f>
        <v>2.074136575186324E-2</v>
      </c>
      <c r="U119" s="48">
        <f ca="1">1/99*($U$24-$U$23)+U118</f>
        <v>3.6591893063747545</v>
      </c>
      <c r="V119" s="49">
        <f ca="1">_xll.PDENSITY($U$119,SimData!$F$9:$F$508,$U$25,$U$26,0)</f>
        <v>9.5228350727627961E-2</v>
      </c>
      <c r="W119" s="48">
        <f ca="1">1/99*($W$24-$W$23)+W118</f>
        <v>3.8367339431818848</v>
      </c>
      <c r="X119" s="49">
        <f ca="1">_xll.PDENSITY($W$119,SimData!$G$9:$G$508,$W$25,$W$26,0)</f>
        <v>3.1318869014495807E-2</v>
      </c>
      <c r="Y119" s="48">
        <f ca="1">1/99*($Y$24-$Y$23)+Y118</f>
        <v>3.9149453814150408</v>
      </c>
      <c r="Z119" s="49">
        <f ca="1">_xll.PDENSITY($Y$119,SimData!$H$9:$H$508,$Y$25,$Y$26,0)</f>
        <v>3.8995549334077069E-2</v>
      </c>
      <c r="AA119" s="48">
        <f ca="1">1/99*($AA$24-$AA$23)+AA118</f>
        <v>3.9940754753725534</v>
      </c>
      <c r="AB119" s="49">
        <f ca="1">_xll.PDENSITY($AA$119,SimData!$I$9:$I$508,$AA$25,$AA$26,0)</f>
        <v>4.3906590472523106E-2</v>
      </c>
    </row>
    <row r="120" spans="1:28">
      <c r="A120">
        <v>112</v>
      </c>
      <c r="B120">
        <v>2.9386063305461474</v>
      </c>
      <c r="C120">
        <v>2.8630026383036817</v>
      </c>
      <c r="D120">
        <v>2.8684715973844019</v>
      </c>
      <c r="E120">
        <v>2.8550088855005127</v>
      </c>
      <c r="F120">
        <v>2.8574049941171955</v>
      </c>
      <c r="G120">
        <v>2.8569045174733576</v>
      </c>
      <c r="H120">
        <v>2.9509870138143137</v>
      </c>
      <c r="I120">
        <v>3.1119577701684626</v>
      </c>
      <c r="L120">
        <v>90</v>
      </c>
      <c r="M120" s="48">
        <f ca="1">1/99*($M$24-$M$23)+M119</f>
        <v>3.2276535696085915</v>
      </c>
      <c r="N120" s="49">
        <f ca="1">_xll.PDENSITY($M$120,SimData!$B$9:$B$508,$M$25,$M$26,0)</f>
        <v>8.4194421729006597E-2</v>
      </c>
      <c r="O120" s="48">
        <f ca="1">1/99*($O$24-$O$23)+O119</f>
        <v>3.3444472324427235</v>
      </c>
      <c r="P120" s="49">
        <f ca="1">_xll.PDENSITY($O$120,SimData!$C$9:$C$508,$O$25,$O$26,0)</f>
        <v>8.8240569497739924E-2</v>
      </c>
      <c r="Q120" s="48">
        <f ca="1">1/99*($Q$24-$Q$23)+Q119</f>
        <v>3.4734205927231159</v>
      </c>
      <c r="R120" s="49">
        <f ca="1">_xll.PDENSITY($Q$120,SimData!$D$9:$D$508,$Q$25,$Q$26,0)</f>
        <v>6.7037678556481323E-2</v>
      </c>
      <c r="S120" s="48">
        <f ca="1">1/99*($S$24-$S$23)+S119</f>
        <v>3.6755050367843594</v>
      </c>
      <c r="T120" s="49">
        <f ca="1">_xll.PDENSITY($S$120,SimData!$E$9:$E$508,$S$25,$S$26,0)</f>
        <v>1.7848420947206151E-2</v>
      </c>
      <c r="U120" s="48">
        <f ca="1">1/99*($U$24-$U$23)+U119</f>
        <v>3.6766567753672406</v>
      </c>
      <c r="V120" s="49">
        <f ca="1">_xll.PDENSITY($U$120,SimData!$F$9:$F$508,$U$25,$U$26,0)</f>
        <v>7.6618408695673809E-2</v>
      </c>
      <c r="W120" s="48">
        <f ca="1">1/99*($W$24-$W$23)+W119</f>
        <v>3.8584345358526848</v>
      </c>
      <c r="X120" s="49">
        <f ca="1">_xll.PDENSITY($W$120,SimData!$G$9:$G$508,$W$25,$W$26,0)</f>
        <v>2.4209057097704673E-2</v>
      </c>
      <c r="Y120" s="48">
        <f ca="1">1/99*($Y$24-$Y$23)+Y119</f>
        <v>3.9398121061242386</v>
      </c>
      <c r="Z120" s="49">
        <f ca="1">_xll.PDENSITY($Y$120,SimData!$H$9:$H$508,$Y$25,$Y$26,0)</f>
        <v>3.2698437204612872E-2</v>
      </c>
      <c r="AA120" s="48">
        <f ca="1">1/99*($AA$24-$AA$23)+AA119</f>
        <v>4.021938274450144</v>
      </c>
      <c r="AB120" s="49">
        <f ca="1">_xll.PDENSITY($AA$120,SimData!$I$9:$I$508,$AA$25,$AA$26,0)</f>
        <v>3.77913992597761E-2</v>
      </c>
    </row>
    <row r="121" spans="1:28">
      <c r="A121">
        <v>113</v>
      </c>
      <c r="B121">
        <v>3.0355404547894453</v>
      </c>
      <c r="C121">
        <v>2.9730581207282429</v>
      </c>
      <c r="D121">
        <v>3.0680672485581897</v>
      </c>
      <c r="E121">
        <v>3.1215479472416208</v>
      </c>
      <c r="F121">
        <v>3.1557206504953035</v>
      </c>
      <c r="G121">
        <v>3.1158925780818083</v>
      </c>
      <c r="H121">
        <v>3.091191601094776</v>
      </c>
      <c r="I121">
        <v>3.0139790996598372</v>
      </c>
      <c r="L121">
        <v>91</v>
      </c>
      <c r="M121" s="48">
        <f ca="1">1/99*($M$24-$M$23)+M120</f>
        <v>3.2327409508646516</v>
      </c>
      <c r="N121" s="49">
        <f ca="1">_xll.PDENSITY($M$121,SimData!$B$9:$B$508,$M$25,$M$26,0)</f>
        <v>6.9709277561374544E-2</v>
      </c>
      <c r="O121" s="48">
        <f ca="1">1/99*($O$24-$O$23)+O120</f>
        <v>3.3530930990690964</v>
      </c>
      <c r="P121" s="49">
        <f ca="1">_xll.PDENSITY($O$121,SimData!$C$9:$C$508,$O$25,$O$26,0)</f>
        <v>7.1140959046917654E-2</v>
      </c>
      <c r="Q121" s="48">
        <f ca="1">1/99*($Q$24-$Q$23)+Q120</f>
        <v>3.4846194548638545</v>
      </c>
      <c r="R121" s="49">
        <f ca="1">_xll.PDENSITY($Q$121,SimData!$D$9:$D$508,$Q$25,$Q$26,0)</f>
        <v>5.2543972654896617E-2</v>
      </c>
      <c r="S121" s="48">
        <f ca="1">1/99*($S$24-$S$23)+S120</f>
        <v>3.6907340465769565</v>
      </c>
      <c r="T121" s="49">
        <f ca="1">_xll.PDENSITY($S$121,SimData!$E$9:$E$508,$S$25,$S$26,0)</f>
        <v>1.5452714220498731E-2</v>
      </c>
      <c r="U121" s="48">
        <f ca="1">1/99*($U$24-$U$23)+U120</f>
        <v>3.6941242443597266</v>
      </c>
      <c r="V121" s="49">
        <f ca="1">_xll.PDENSITY($U$121,SimData!$F$9:$F$508,$U$25,$U$26,0)</f>
        <v>5.9461440347851467E-2</v>
      </c>
      <c r="W121" s="48">
        <f ca="1">1/99*($W$24-$W$23)+W120</f>
        <v>3.8801351285234849</v>
      </c>
      <c r="X121" s="49">
        <f ca="1">_xll.PDENSITY($W$121,SimData!$G$9:$G$508,$W$25,$W$26,0)</f>
        <v>1.8661635192112117E-2</v>
      </c>
      <c r="Y121" s="48">
        <f ca="1">1/99*($Y$24-$Y$23)+Y120</f>
        <v>3.9646788308334364</v>
      </c>
      <c r="Z121" s="49">
        <f ca="1">_xll.PDENSITY($Y$121,SimData!$H$9:$H$508,$Y$25,$Y$26,0)</f>
        <v>2.6697191690839023E-2</v>
      </c>
      <c r="AA121" s="48">
        <f ca="1">1/99*($AA$24-$AA$23)+AA120</f>
        <v>4.0498010735277346</v>
      </c>
      <c r="AB121" s="49">
        <f ca="1">_xll.PDENSITY($AA$121,SimData!$I$9:$I$508,$AA$25,$AA$26,0)</f>
        <v>3.1464028695486729E-2</v>
      </c>
    </row>
    <row r="122" spans="1:28">
      <c r="A122">
        <v>114</v>
      </c>
      <c r="B122">
        <v>3.1266885308204029</v>
      </c>
      <c r="C122">
        <v>3.1767226878218708</v>
      </c>
      <c r="D122">
        <v>3.2049565079844045</v>
      </c>
      <c r="E122">
        <v>3.2686597753025488</v>
      </c>
      <c r="F122">
        <v>3.2919217231297666</v>
      </c>
      <c r="G122">
        <v>3.4037821749142978</v>
      </c>
      <c r="H122">
        <v>3.4256294648154713</v>
      </c>
      <c r="I122">
        <v>3.4069706867705429</v>
      </c>
      <c r="L122">
        <v>92</v>
      </c>
      <c r="M122" s="48">
        <f ca="1">1/99*($M$24-$M$23)+M121</f>
        <v>3.2378283321207117</v>
      </c>
      <c r="N122" s="49">
        <f ca="1">_xll.PDENSITY($M$122,SimData!$B$9:$B$508,$M$25,$M$26,0)</f>
        <v>5.6956406622711467E-2</v>
      </c>
      <c r="O122" s="48">
        <f ca="1">1/99*($O$24-$O$23)+O121</f>
        <v>3.3617389656954693</v>
      </c>
      <c r="P122" s="49">
        <f ca="1">_xll.PDENSITY($O$122,SimData!$C$9:$C$508,$O$25,$O$26,0)</f>
        <v>5.6116931811048938E-2</v>
      </c>
      <c r="Q122" s="48">
        <f ca="1">1/99*($Q$24-$Q$23)+Q121</f>
        <v>3.4958183170045931</v>
      </c>
      <c r="R122" s="49">
        <f ca="1">_xll.PDENSITY($Q$122,SimData!$D$9:$D$508,$Q$25,$Q$26,0)</f>
        <v>4.016688661155475E-2</v>
      </c>
      <c r="S122" s="48">
        <f ca="1">1/99*($S$24-$S$23)+S121</f>
        <v>3.7059630563695536</v>
      </c>
      <c r="T122" s="49">
        <f ca="1">_xll.PDENSITY($S$122,SimData!$E$9:$E$508,$S$25,$S$26,0)</f>
        <v>1.3229422525312185E-2</v>
      </c>
      <c r="U122" s="48">
        <f ca="1">1/99*($U$24-$U$23)+U121</f>
        <v>3.7115917133522127</v>
      </c>
      <c r="V122" s="49">
        <f ca="1">_xll.PDENSITY($U$122,SimData!$F$9:$F$508,$U$25,$U$26,0)</f>
        <v>4.4374866139734841E-2</v>
      </c>
      <c r="W122" s="48">
        <f ca="1">1/99*($W$24-$W$23)+W121</f>
        <v>3.9018357211942849</v>
      </c>
      <c r="X122" s="49">
        <f ca="1">_xll.PDENSITY($W$122,SimData!$G$9:$G$508,$W$25,$W$26,0)</f>
        <v>1.4306674695655134E-2</v>
      </c>
      <c r="Y122" s="48">
        <f ca="1">1/99*($Y$24-$Y$23)+Y121</f>
        <v>3.9895455555426342</v>
      </c>
      <c r="Z122" s="49">
        <f ca="1">_xll.PDENSITY($Y$122,SimData!$H$9:$H$508,$Y$25,$Y$26,0)</f>
        <v>2.1074195305556234E-2</v>
      </c>
      <c r="AA122" s="48">
        <f ca="1">1/99*($AA$24-$AA$23)+AA121</f>
        <v>4.0776638726053251</v>
      </c>
      <c r="AB122" s="49">
        <f ca="1">_xll.PDENSITY($AA$122,SimData!$I$9:$I$508,$AA$25,$AA$26,0)</f>
        <v>2.5138045812309072E-2</v>
      </c>
    </row>
    <row r="123" spans="1:28">
      <c r="A123">
        <v>115</v>
      </c>
      <c r="B123">
        <v>3.0327626186769865</v>
      </c>
      <c r="C123">
        <v>3.0684163324825877</v>
      </c>
      <c r="D123">
        <v>3.1390680941254359</v>
      </c>
      <c r="E123">
        <v>3.267327105210049</v>
      </c>
      <c r="F123">
        <v>3.3025071248324172</v>
      </c>
      <c r="G123">
        <v>3.3750733617429018</v>
      </c>
      <c r="H123">
        <v>3.2479334644160756</v>
      </c>
      <c r="I123">
        <v>3.1913104498559512</v>
      </c>
      <c r="L123">
        <v>93</v>
      </c>
      <c r="M123" s="48">
        <f ca="1">1/99*($M$24-$M$23)+M122</f>
        <v>3.2429157133767719</v>
      </c>
      <c r="N123" s="49">
        <f ca="1">_xll.PDENSITY($M$123,SimData!$B$9:$B$508,$M$25,$M$26,0)</f>
        <v>4.5479998872536828E-2</v>
      </c>
      <c r="O123" s="48">
        <f ca="1">1/99*($O$24-$O$23)+O122</f>
        <v>3.3703848323218422</v>
      </c>
      <c r="P123" s="49">
        <f ca="1">_xll.PDENSITY($O$123,SimData!$C$9:$C$508,$O$25,$O$26,0)</f>
        <v>4.2883962257364641E-2</v>
      </c>
      <c r="Q123" s="48">
        <f ca="1">1/99*($Q$24-$Q$23)+Q122</f>
        <v>3.5070171791453317</v>
      </c>
      <c r="R123" s="49">
        <f ca="1">_xll.PDENSITY($Q$123,SimData!$D$9:$D$508,$Q$25,$Q$26,0)</f>
        <v>2.9815179824457597E-2</v>
      </c>
      <c r="S123" s="48">
        <f ca="1">1/99*($S$24-$S$23)+S122</f>
        <v>3.7211920661621507</v>
      </c>
      <c r="T123" s="49">
        <f ca="1">_xll.PDENSITY($S$123,SimData!$E$9:$E$508,$S$25,$S$26,0)</f>
        <v>1.1034080103352105E-2</v>
      </c>
      <c r="U123" s="48">
        <f ca="1">1/99*($U$24-$U$23)+U122</f>
        <v>3.7290591823446988</v>
      </c>
      <c r="V123" s="49">
        <f ca="1">_xll.PDENSITY($U$123,SimData!$F$9:$F$508,$U$25,$U$26,0)</f>
        <v>3.176706588579075E-2</v>
      </c>
      <c r="W123" s="48">
        <f ca="1">1/99*($W$24-$W$23)+W122</f>
        <v>3.9235363138650849</v>
      </c>
      <c r="X123" s="49">
        <f ca="1">_xll.PDENSITY($W$123,SimData!$G$9:$G$508,$W$25,$W$26,0)</f>
        <v>1.0841813675125914E-2</v>
      </c>
      <c r="Y123" s="48">
        <f ca="1">1/99*($Y$24-$Y$23)+Y122</f>
        <v>4.0144122802518325</v>
      </c>
      <c r="Z123" s="49">
        <f ca="1">_xll.PDENSITY($Y$123,SimData!$H$9:$H$508,$Y$25,$Y$26,0)</f>
        <v>1.5993897613800021E-2</v>
      </c>
      <c r="AA123" s="48">
        <f ca="1">1/99*($AA$24-$AA$23)+AA122</f>
        <v>4.1055266716829157</v>
      </c>
      <c r="AB123" s="49">
        <f ca="1">_xll.PDENSITY($AA$123,SimData!$I$9:$I$508,$AA$25,$AA$26,0)</f>
        <v>1.9153590459523077E-2</v>
      </c>
    </row>
    <row r="124" spans="1:28">
      <c r="A124">
        <v>116</v>
      </c>
      <c r="B124">
        <v>3.1079819424609156</v>
      </c>
      <c r="C124">
        <v>3.1063004336888174</v>
      </c>
      <c r="D124">
        <v>3.0355052823831237</v>
      </c>
      <c r="E124">
        <v>3.0353093365817552</v>
      </c>
      <c r="F124">
        <v>3.0576884477819317</v>
      </c>
      <c r="G124">
        <v>3.1075153415330856</v>
      </c>
      <c r="H124">
        <v>3.2526688918370499</v>
      </c>
      <c r="I124">
        <v>3.3032880080814024</v>
      </c>
      <c r="L124">
        <v>94</v>
      </c>
      <c r="M124" s="48">
        <f ca="1">1/99*($M$24-$M$23)+M123</f>
        <v>3.248003094632832</v>
      </c>
      <c r="N124" s="49">
        <f ca="1">_xll.PDENSITY($M$124,SimData!$B$9:$B$508,$M$25,$M$26,0)</f>
        <v>3.5156658091921832E-2</v>
      </c>
      <c r="O124" s="48">
        <f ca="1">1/99*($O$24-$O$23)+O123</f>
        <v>3.3790306989482151</v>
      </c>
      <c r="P124" s="49">
        <f ca="1">_xll.PDENSITY($O$124,SimData!$C$9:$C$508,$O$25,$O$26,0)</f>
        <v>3.1496867397640155E-2</v>
      </c>
      <c r="Q124" s="48">
        <f ca="1">1/99*($Q$24-$Q$23)+Q123</f>
        <v>3.5182160412860704</v>
      </c>
      <c r="R124" s="49">
        <f ca="1">_xll.PDENSITY($Q$124,SimData!$D$9:$D$508,$Q$25,$Q$26,0)</f>
        <v>2.1399570858601759E-2</v>
      </c>
      <c r="S124" s="48">
        <f ca="1">1/99*($S$24-$S$23)+S123</f>
        <v>3.7364210759547478</v>
      </c>
      <c r="T124" s="49">
        <f ca="1">_xll.PDENSITY($S$124,SimData!$E$9:$E$508,$S$25,$S$26,0)</f>
        <v>8.8673840399516764E-3</v>
      </c>
      <c r="U124" s="48">
        <f ca="1">1/99*($U$24-$U$23)+U123</f>
        <v>3.7465266513371849</v>
      </c>
      <c r="V124" s="49">
        <f ca="1">_xll.PDENSITY($U$124,SimData!$F$9:$F$508,$U$25,$U$26,0)</f>
        <v>2.1773852792628397E-2</v>
      </c>
      <c r="W124" s="48">
        <f ca="1">1/99*($W$24-$W$23)+W123</f>
        <v>3.945236906535885</v>
      </c>
      <c r="X124" s="49">
        <f ca="1">_xll.PDENSITY($W$124,SimData!$G$9:$G$508,$W$25,$W$26,0)</f>
        <v>8.0561652256332366E-3</v>
      </c>
      <c r="Y124" s="48">
        <f ca="1">1/99*($Y$24-$Y$23)+Y123</f>
        <v>4.0392790049610303</v>
      </c>
      <c r="Z124" s="49">
        <f ca="1">_xll.PDENSITY($Y$124,SimData!$H$9:$H$508,$Y$25,$Y$26,0)</f>
        <v>1.1619852208847002E-2</v>
      </c>
      <c r="AA124" s="48">
        <f ca="1">1/99*($AA$24-$AA$23)+AA123</f>
        <v>4.1333894707605063</v>
      </c>
      <c r="AB124" s="49">
        <f ca="1">_xll.PDENSITY($AA$124,SimData!$I$9:$I$508,$AA$25,$AA$26,0)</f>
        <v>1.3852492153970513E-2</v>
      </c>
    </row>
    <row r="125" spans="1:28">
      <c r="A125">
        <v>117</v>
      </c>
      <c r="B125">
        <v>3.0752214976875853</v>
      </c>
      <c r="C125">
        <v>3.0920300591301828</v>
      </c>
      <c r="D125">
        <v>2.9908335775632309</v>
      </c>
      <c r="E125">
        <v>2.8452651581695618</v>
      </c>
      <c r="F125">
        <v>2.713768673851638</v>
      </c>
      <c r="G125">
        <v>2.6950639775033265</v>
      </c>
      <c r="H125">
        <v>2.7620282950809458</v>
      </c>
      <c r="I125">
        <v>2.9135776566850486</v>
      </c>
      <c r="L125">
        <v>95</v>
      </c>
      <c r="M125" s="48">
        <f ca="1">1/99*($M$24-$M$23)+M124</f>
        <v>3.2530904758888921</v>
      </c>
      <c r="N125" s="49">
        <f ca="1">_xll.PDENSITY($M$125,SimData!$B$9:$B$508,$M$25,$M$26,0)</f>
        <v>2.6093309982654446E-2</v>
      </c>
      <c r="O125" s="48">
        <f ca="1">1/99*($O$24-$O$23)+O124</f>
        <v>3.387676565574588</v>
      </c>
      <c r="P125" s="49">
        <f ca="1">_xll.PDENSITY($O$125,SimData!$C$9:$C$508,$O$25,$O$26,0)</f>
        <v>2.210275068219926E-2</v>
      </c>
      <c r="Q125" s="48">
        <f ca="1">1/99*($Q$24-$Q$23)+Q124</f>
        <v>3.529414903426809</v>
      </c>
      <c r="R125" s="49">
        <f ca="1">_xll.PDENSITY($Q$125,SimData!$D$9:$D$508,$Q$25,$Q$26,0)</f>
        <v>1.4795491532387803E-2</v>
      </c>
      <c r="S125" s="48">
        <f ca="1">1/99*($S$24-$S$23)+S124</f>
        <v>3.7516500857473449</v>
      </c>
      <c r="T125" s="49">
        <f ca="1">_xll.PDENSITY($S$125,SimData!$E$9:$E$508,$S$25,$S$26,0)</f>
        <v>6.8150890102977729E-3</v>
      </c>
      <c r="U125" s="48">
        <f ca="1">1/99*($U$24-$U$23)+U124</f>
        <v>3.763994120329671</v>
      </c>
      <c r="V125" s="49">
        <f ca="1">_xll.PDENSITY($U$125,SimData!$F$9:$F$508,$U$25,$U$26,0)</f>
        <v>1.4268858000444201E-2</v>
      </c>
      <c r="W125" s="48">
        <f ca="1">1/99*($W$24-$W$23)+W124</f>
        <v>3.966937499206685</v>
      </c>
      <c r="X125" s="49">
        <f ca="1">_xll.PDENSITY($W$125,SimData!$G$9:$G$508,$W$25,$W$26,0)</f>
        <v>5.8202699366628986E-3</v>
      </c>
      <c r="Y125" s="48">
        <f ca="1">1/99*($Y$24-$Y$23)+Y124</f>
        <v>4.0641457296702281</v>
      </c>
      <c r="Z125" s="49">
        <f ca="1">_xll.PDENSITY($Y$125,SimData!$H$9:$H$508,$Y$25,$Y$26,0)</f>
        <v>8.0545361172468001E-3</v>
      </c>
      <c r="AA125" s="48">
        <f ca="1">1/99*($AA$24-$AA$23)+AA124</f>
        <v>4.1612522698380969</v>
      </c>
      <c r="AB125" s="49">
        <f ca="1">_xll.PDENSITY($AA$125,SimData!$I$9:$I$508,$AA$25,$AA$26,0)</f>
        <v>9.476085019430338E-3</v>
      </c>
    </row>
    <row r="126" spans="1:28">
      <c r="A126">
        <v>118</v>
      </c>
      <c r="B126">
        <v>3.0626642788068703</v>
      </c>
      <c r="C126">
        <v>3.1322122981219831</v>
      </c>
      <c r="D126">
        <v>3.1938027421538289</v>
      </c>
      <c r="E126">
        <v>3.2002271949385439</v>
      </c>
      <c r="F126">
        <v>3.154555364239807</v>
      </c>
      <c r="G126">
        <v>3.1547902618971277</v>
      </c>
      <c r="H126">
        <v>3.0815466882533515</v>
      </c>
      <c r="I126">
        <v>2.9526408885243827</v>
      </c>
      <c r="L126">
        <v>96</v>
      </c>
      <c r="M126" s="48">
        <f ca="1">1/99*($M$24-$M$23)+M125</f>
        <v>3.2581778571449522</v>
      </c>
      <c r="N126" s="49">
        <f ca="1">_xll.PDENSITY($M$126,SimData!$B$9:$B$508,$M$25,$M$26,0)</f>
        <v>1.8472328217030799E-2</v>
      </c>
      <c r="O126" s="48">
        <f ca="1">1/99*($O$24-$O$23)+O125</f>
        <v>3.3963224322009609</v>
      </c>
      <c r="P126" s="49">
        <f ca="1">_xll.PDENSITY($O$126,SimData!$C$9:$C$508,$O$25,$O$26,0)</f>
        <v>1.4757726572475736E-2</v>
      </c>
      <c r="Q126" s="48">
        <f ca="1">1/99*($Q$24-$Q$23)+Q125</f>
        <v>3.5406137655675476</v>
      </c>
      <c r="R126" s="49">
        <f ca="1">_xll.PDENSITY($Q$126,SimData!$D$9:$D$508,$Q$25,$Q$26,0)</f>
        <v>9.8219366928802739E-3</v>
      </c>
      <c r="S126" s="48">
        <f ca="1">1/99*($S$24-$S$23)+S125</f>
        <v>3.766879095539942</v>
      </c>
      <c r="T126" s="49">
        <f ca="1">_xll.PDENSITY($S$126,SimData!$E$9:$E$508,$S$25,$S$26,0)</f>
        <v>4.9851132088244102E-3</v>
      </c>
      <c r="U126" s="48">
        <f ca="1">1/99*($U$24-$U$23)+U125</f>
        <v>3.781461589322157</v>
      </c>
      <c r="V126" s="49">
        <f ca="1">_xll.PDENSITY($U$126,SimData!$F$9:$F$508,$U$25,$U$26,0)</f>
        <v>8.9304296964399805E-3</v>
      </c>
      <c r="W126" s="48">
        <f ca="1">1/99*($W$24-$W$23)+W125</f>
        <v>3.9886380918774851</v>
      </c>
      <c r="X126" s="49">
        <f ca="1">_xll.PDENSITY($W$126,SimData!$G$9:$G$508,$W$25,$W$26,0)</f>
        <v>4.0572177995324967E-3</v>
      </c>
      <c r="Y126" s="48">
        <f ca="1">1/99*($Y$24-$Y$23)+Y125</f>
        <v>4.089012454379426</v>
      </c>
      <c r="Z126" s="49">
        <f ca="1">_xll.PDENSITY($Y$126,SimData!$H$9:$H$508,$Y$25,$Y$26,0)</f>
        <v>5.3129477478617978E-3</v>
      </c>
      <c r="AA126" s="48">
        <f ca="1">1/99*($AA$24-$AA$23)+AA125</f>
        <v>4.1891150689156875</v>
      </c>
      <c r="AB126" s="49">
        <f ca="1">_xll.PDENSITY($AA$126,SimData!$I$9:$I$508,$AA$25,$AA$26,0)</f>
        <v>6.1149733249734198E-3</v>
      </c>
    </row>
    <row r="127" spans="1:28">
      <c r="A127">
        <v>119</v>
      </c>
      <c r="B127">
        <v>2.9506867065068012</v>
      </c>
      <c r="C127">
        <v>2.8503855383777874</v>
      </c>
      <c r="D127">
        <v>2.7410141213266543</v>
      </c>
      <c r="E127">
        <v>2.6774934100141512</v>
      </c>
      <c r="F127">
        <v>2.6045646510214553</v>
      </c>
      <c r="G127">
        <v>2.4943818113195952</v>
      </c>
      <c r="H127">
        <v>2.3569628318680795</v>
      </c>
      <c r="I127">
        <v>2.2230192969029474</v>
      </c>
      <c r="L127">
        <v>97</v>
      </c>
      <c r="M127" s="48">
        <f ca="1">1/99*($M$24-$M$23)+M126</f>
        <v>3.2632652384010123</v>
      </c>
      <c r="N127" s="49">
        <f ca="1">_xll.PDENSITY($M$127,SimData!$B$9:$B$508,$M$25,$M$26,0)</f>
        <v>1.2411178493540228E-2</v>
      </c>
      <c r="O127" s="48">
        <f ca="1">1/99*($O$24-$O$23)+O126</f>
        <v>3.4049682988273338</v>
      </c>
      <c r="P127" s="49">
        <f ca="1">_xll.PDENSITY($O$127,SimData!$C$9:$C$508,$O$25,$O$26,0)</f>
        <v>9.3484844401198995E-3</v>
      </c>
      <c r="Q127" s="48">
        <f ca="1">1/99*($Q$24-$Q$23)+Q126</f>
        <v>3.5518126277082862</v>
      </c>
      <c r="R127" s="49">
        <f ca="1">_xll.PDENSITY($Q$127,SimData!$D$9:$D$508,$Q$25,$Q$26,0)</f>
        <v>6.2435333579683354E-3</v>
      </c>
      <c r="S127" s="48">
        <f ca="1">1/99*($S$24-$S$23)+S126</f>
        <v>3.7821081053325392</v>
      </c>
      <c r="T127" s="49">
        <f ca="1">_xll.PDENSITY($S$127,SimData!$E$9:$E$508,$S$25,$S$26,0)</f>
        <v>3.4601807927556781E-3</v>
      </c>
      <c r="U127" s="48">
        <f ca="1">1/99*($U$24-$U$23)+U126</f>
        <v>3.7989290583146431</v>
      </c>
      <c r="V127" s="49">
        <f ca="1">_xll.PDENSITY($U$127,SimData!$F$9:$F$508,$U$25,$U$26,0)</f>
        <v>5.3338020725777393E-3</v>
      </c>
      <c r="W127" s="48">
        <f ca="1">1/99*($W$24-$W$23)+W126</f>
        <v>4.0103386845482856</v>
      </c>
      <c r="X127" s="49">
        <f ca="1">_xll.PDENSITY($W$127,SimData!$G$9:$G$508,$W$25,$W$26,0)</f>
        <v>2.7118654395476092E-3</v>
      </c>
      <c r="Y127" s="48">
        <f ca="1">1/99*($Y$24-$Y$23)+Y126</f>
        <v>4.1138791790886238</v>
      </c>
      <c r="Z127" s="49">
        <f ca="1">_xll.PDENSITY($Y$127,SimData!$H$9:$H$508,$Y$25,$Y$26,0)</f>
        <v>3.3279024093200524E-3</v>
      </c>
      <c r="AA127" s="48">
        <f ca="1">1/99*($AA$24-$AA$23)+AA126</f>
        <v>4.2169778679932781</v>
      </c>
      <c r="AB127" s="49">
        <f ca="1">_xll.PDENSITY($AA$127,SimData!$I$9:$I$508,$AA$25,$AA$26,0)</f>
        <v>3.7148505354870189E-3</v>
      </c>
    </row>
    <row r="128" spans="1:28">
      <c r="A128">
        <v>120</v>
      </c>
      <c r="B128">
        <v>2.9949521223474496</v>
      </c>
      <c r="C128">
        <v>2.9769197471458706</v>
      </c>
      <c r="D128">
        <v>2.8680737470157078</v>
      </c>
      <c r="E128">
        <v>2.795806315513051</v>
      </c>
      <c r="F128">
        <v>2.7195156593913108</v>
      </c>
      <c r="G128">
        <v>2.7168764906623819</v>
      </c>
      <c r="H128">
        <v>2.7460277891517997</v>
      </c>
      <c r="I128">
        <v>2.8116105454283247</v>
      </c>
      <c r="L128">
        <v>98</v>
      </c>
      <c r="M128" s="48">
        <f ca="1">1/99*($M$24-$M$23)+M127</f>
        <v>3.2683526196570725</v>
      </c>
      <c r="N128" s="49">
        <f ca="1">_xll.PDENSITY($M$128,SimData!$B$9:$B$508,$M$25,$M$26,0)</f>
        <v>7.8852179068034933E-3</v>
      </c>
      <c r="O128" s="48">
        <f ca="1">1/99*($O$24-$O$23)+O127</f>
        <v>3.4136141654537067</v>
      </c>
      <c r="P128" s="49">
        <f ca="1">_xll.PDENSITY($O$128,SimData!$C$9:$C$508,$O$25,$O$26,0)</f>
        <v>5.6074558192330398E-3</v>
      </c>
      <c r="Q128" s="48">
        <f ca="1">1/99*($Q$24-$Q$23)+Q127</f>
        <v>3.5630114898490248</v>
      </c>
      <c r="R128" s="49">
        <f ca="1">_xll.PDENSITY($Q$128,SimData!$D$9:$D$508,$Q$25,$Q$26,0)</f>
        <v>3.7920202079459206E-3</v>
      </c>
      <c r="S128" s="48">
        <f ca="1">1/99*($S$24-$S$23)+S127</f>
        <v>3.7973371151251363</v>
      </c>
      <c r="T128" s="49">
        <f ca="1">_xll.PDENSITY($S$128,SimData!$E$9:$E$508,$S$25,$S$26,0)</f>
        <v>2.2747615182250498E-3</v>
      </c>
      <c r="U128" s="48">
        <f ca="1">1/99*($U$24-$U$23)+U127</f>
        <v>3.8163965273071292</v>
      </c>
      <c r="V128" s="49">
        <f ca="1">_xll.PDENSITY($U$128,SimData!$F$9:$F$508,$U$25,$U$26,0)</f>
        <v>3.0382475132554915E-3</v>
      </c>
      <c r="W128" s="48">
        <f ca="1">1/99*($W$24-$W$23)+W127</f>
        <v>4.0320392772190861</v>
      </c>
      <c r="X128" s="49">
        <f ca="1">_xll.PDENSITY($W$128,SimData!$G$9:$G$508,$W$25,$W$26,0)</f>
        <v>1.7297351222256949E-3</v>
      </c>
      <c r="Y128" s="48">
        <f ca="1">1/99*($Y$24-$Y$23)+Y127</f>
        <v>4.1387459037978216</v>
      </c>
      <c r="Z128" s="49">
        <f ca="1">_xll.PDENSITY($Y$128,SimData!$H$9:$H$508,$Y$25,$Y$26,0)</f>
        <v>1.9760278009697033E-3</v>
      </c>
      <c r="AA128" s="48">
        <f ca="1">1/99*($AA$24-$AA$23)+AA127</f>
        <v>4.2448406670708687</v>
      </c>
      <c r="AB128" s="49">
        <f ca="1">_xll.PDENSITY($AA$128,SimData!$I$9:$I$508,$AA$25,$AA$26,0)</f>
        <v>2.1212233105231781E-3</v>
      </c>
    </row>
    <row r="129" spans="1:28">
      <c r="A129">
        <v>121</v>
      </c>
      <c r="B129">
        <v>2.995855533086266</v>
      </c>
      <c r="C129">
        <v>2.8252235098403835</v>
      </c>
      <c r="D129">
        <v>2.6890988888140255</v>
      </c>
      <c r="E129">
        <v>2.6817782749560917</v>
      </c>
      <c r="F129">
        <v>2.5985274382578227</v>
      </c>
      <c r="G129">
        <v>2.5381634146197949</v>
      </c>
      <c r="H129">
        <v>2.5907301125358968</v>
      </c>
      <c r="I129">
        <v>2.5986823040451461</v>
      </c>
      <c r="L129">
        <v>99</v>
      </c>
      <c r="M129" s="48">
        <f ca="1">1/99*($M$24-$M$23)+M128</f>
        <v>3.2734400009131326</v>
      </c>
      <c r="N129" s="49">
        <f ca="1">_xll.PDENSITY($M$129,SimData!$B$9:$B$508,$M$25,$M$26,0)</f>
        <v>4.7248274467525404E-3</v>
      </c>
      <c r="O129" s="48">
        <f ca="1">1/99*($O$24-$O$23)+O128</f>
        <v>3.4222600320800796</v>
      </c>
      <c r="P129" s="49">
        <f ca="1">_xll.PDENSITY($O$129,SimData!$C$9:$C$508,$O$25,$O$26,0)</f>
        <v>3.1806758869628582E-3</v>
      </c>
      <c r="Q129" s="48">
        <f ca="1">1/99*($Q$24-$Q$23)+Q128</f>
        <v>3.5742103519897634</v>
      </c>
      <c r="R129" s="49">
        <f ca="1">_xll.PDENSITY($Q$129,SimData!$D$9:$D$508,$Q$25,$Q$26,0)</f>
        <v>2.1965968893628753E-3</v>
      </c>
      <c r="S129" s="48">
        <f ca="1">1/99*($S$24-$S$23)+S128</f>
        <v>3.8125661249177334</v>
      </c>
      <c r="T129" s="49">
        <f ca="1">_xll.PDENSITY($S$129,SimData!$E$9:$E$508,$S$25,$S$26,0)</f>
        <v>1.4147859682582151E-3</v>
      </c>
      <c r="U129" s="48">
        <f ca="1">1/99*($U$24-$U$23)+U128</f>
        <v>3.8338639962996153</v>
      </c>
      <c r="V129" s="49">
        <f ca="1">_xll.PDENSITY($U$129,SimData!$F$9:$F$508,$U$25,$U$26,0)</f>
        <v>1.6498152193845017E-3</v>
      </c>
      <c r="W129" s="48">
        <f ca="1">1/99*($W$24-$W$23)+W128</f>
        <v>4.0537398698898865</v>
      </c>
      <c r="X129" s="49">
        <f ca="1">_xll.PDENSITY($W$129,SimData!$G$9:$G$508,$W$25,$W$26,0)</f>
        <v>1.0491335635891893E-3</v>
      </c>
      <c r="Y129" s="48">
        <f ca="1">1/99*($Y$24-$Y$23)+Y128</f>
        <v>4.1636126285070194</v>
      </c>
      <c r="Z129" s="49">
        <f ca="1">_xll.PDENSITY($Y$129,SimData!$H$9:$H$508,$Y$25,$Y$26,0)</f>
        <v>1.110636526808429E-3</v>
      </c>
      <c r="AA129" s="48">
        <f ca="1">1/99*($AA$24-$AA$23)+AA128</f>
        <v>4.2727034661484593</v>
      </c>
      <c r="AB129" s="49">
        <f ca="1">_xll.PDENSITY($AA$129,SimData!$I$9:$I$508,$AA$25,$AA$26,0)</f>
        <v>1.13708750252467E-3</v>
      </c>
    </row>
    <row r="130" spans="1:28">
      <c r="A130">
        <v>122</v>
      </c>
      <c r="B130">
        <v>3.0829545816546648</v>
      </c>
      <c r="C130">
        <v>3.1326338011643888</v>
      </c>
      <c r="D130">
        <v>3.2546370786833103</v>
      </c>
      <c r="E130">
        <v>3.2120469651208663</v>
      </c>
      <c r="F130">
        <v>3.0717573527606148</v>
      </c>
      <c r="G130">
        <v>2.9847528636275276</v>
      </c>
      <c r="H130">
        <v>2.9570586059052482</v>
      </c>
      <c r="I130">
        <v>3.0037815016814235</v>
      </c>
      <c r="L130">
        <v>100</v>
      </c>
      <c r="M130" s="48">
        <f ca="1">1/99*($M$24-$M$23)+M129</f>
        <v>3.2785273821691927</v>
      </c>
      <c r="N130" s="49">
        <f ca="1">_xll.PDENSITY($M$130,SimData!$B$9:$B$508,$M$25,$M$26,0)</f>
        <v>2.6651778321617487E-3</v>
      </c>
      <c r="O130" s="48">
        <f ca="1">1/99*($O$24-$O$23)+O129</f>
        <v>3.4309058987064525</v>
      </c>
      <c r="P130" s="49">
        <f ca="1">_xll.PDENSITY($O$130,SimData!$C$9:$C$508,$O$25,$O$26,0)</f>
        <v>1.704546251512652E-3</v>
      </c>
      <c r="Q130" s="48">
        <f ca="1">1/99*($Q$24-$Q$23)+Q129</f>
        <v>3.5854092141305021</v>
      </c>
      <c r="R130" s="49">
        <f ca="1">_xll.PDENSITY($Q$130,SimData!$D$9:$D$508,$Q$25,$Q$26,0)</f>
        <v>1.211887397771533E-3</v>
      </c>
      <c r="S130" s="48">
        <f ca="1">1/99*($S$24-$S$23)+S129</f>
        <v>3.8277951347103305</v>
      </c>
      <c r="T130" s="49">
        <f ca="1">_xll.PDENSITY($S$130,SimData!$E$9:$E$508,$S$25,$S$26,0)</f>
        <v>8.3187740579854621E-4</v>
      </c>
      <c r="U130" s="48">
        <f ca="1">1/99*($U$24-$U$23)+U129</f>
        <v>3.8513314652921014</v>
      </c>
      <c r="V130" s="49">
        <f ca="1">_xll.PDENSITY($U$130,SimData!$F$9:$F$508,$U$25,$U$26,0)</f>
        <v>8.5373431640431484E-4</v>
      </c>
      <c r="W130" s="48">
        <f ca="1">1/99*($W$24-$W$23)+W129</f>
        <v>4.075440462560687</v>
      </c>
      <c r="X130" s="49">
        <f ca="1">_xll.PDENSITY($W$130,SimData!$G$9:$G$508,$W$25,$W$26,0)</f>
        <v>6.0356442376219266E-4</v>
      </c>
      <c r="Y130" s="48">
        <f ca="1">1/99*($Y$24-$Y$23)+Y129</f>
        <v>4.1884793532162172</v>
      </c>
      <c r="Z130" s="49">
        <f ca="1">_xll.PDENSITY($Y$130,SimData!$H$9:$H$508,$Y$25,$Y$26,0)</f>
        <v>5.9016150720713671E-4</v>
      </c>
      <c r="AA130" s="48">
        <f ca="1">1/99*($AA$24-$AA$23)+AA129</f>
        <v>4.3005662652260499</v>
      </c>
      <c r="AB130" s="49">
        <f ca="1">_xll.PDENSITY($AA$130,SimData!$I$9:$I$508,$AA$25,$AA$26,0)</f>
        <v>5.7165923734906073E-4</v>
      </c>
    </row>
    <row r="131" spans="1:28">
      <c r="A131">
        <v>123</v>
      </c>
      <c r="B131">
        <v>3.0291502598430586</v>
      </c>
      <c r="C131">
        <v>3.12988497829229</v>
      </c>
      <c r="D131">
        <v>3.1168694200263203</v>
      </c>
      <c r="E131">
        <v>3.1191520267479418</v>
      </c>
      <c r="F131">
        <v>3.1466211128195551</v>
      </c>
      <c r="G131">
        <v>3.1370446594664632</v>
      </c>
      <c r="H131">
        <v>3.1482349364889761</v>
      </c>
      <c r="I131">
        <v>3.2151732167762992</v>
      </c>
    </row>
    <row r="132" spans="1:28">
      <c r="A132">
        <v>124</v>
      </c>
      <c r="B132">
        <v>2.9697754918406178</v>
      </c>
      <c r="C132">
        <v>2.9436495595816177</v>
      </c>
      <c r="D132">
        <v>2.9387880496050491</v>
      </c>
      <c r="E132">
        <v>2.8430231013950773</v>
      </c>
      <c r="F132">
        <v>2.9162533668660373</v>
      </c>
      <c r="G132">
        <v>3.0352441047895398</v>
      </c>
      <c r="H132">
        <v>3.1042444821398973</v>
      </c>
      <c r="I132">
        <v>2.9545461396338824</v>
      </c>
    </row>
    <row r="133" spans="1:28">
      <c r="A133">
        <v>125</v>
      </c>
      <c r="B133">
        <v>3.1109596834022737</v>
      </c>
      <c r="C133">
        <v>3.1148002239582531</v>
      </c>
      <c r="D133">
        <v>3.1386860096688727</v>
      </c>
      <c r="E133">
        <v>3.1718723616327069</v>
      </c>
      <c r="F133">
        <v>3.2235675144449307</v>
      </c>
      <c r="G133">
        <v>3.2971763861696246</v>
      </c>
      <c r="H133">
        <v>3.3829077635687717</v>
      </c>
      <c r="I133">
        <v>3.3488772985699162</v>
      </c>
    </row>
    <row r="134" spans="1:28">
      <c r="A134">
        <v>126</v>
      </c>
      <c r="B134">
        <v>2.9544509314827927</v>
      </c>
      <c r="C134">
        <v>2.8418755582371085</v>
      </c>
      <c r="D134">
        <v>2.8507972924726781</v>
      </c>
      <c r="E134">
        <v>2.8767464454072407</v>
      </c>
      <c r="F134">
        <v>2.9583742281302623</v>
      </c>
      <c r="G134">
        <v>2.9814881090670382</v>
      </c>
      <c r="H134">
        <v>3.1007719336261985</v>
      </c>
      <c r="I134">
        <v>3.2265801122122788</v>
      </c>
    </row>
    <row r="135" spans="1:28">
      <c r="A135">
        <v>127</v>
      </c>
      <c r="B135">
        <v>3.0563490787400545</v>
      </c>
      <c r="C135">
        <v>3.0434441169487405</v>
      </c>
      <c r="D135">
        <v>3.0451812044708499</v>
      </c>
      <c r="E135">
        <v>3.0795330348024401</v>
      </c>
      <c r="F135">
        <v>3.0071589093670426</v>
      </c>
      <c r="G135">
        <v>2.7776285650884986</v>
      </c>
      <c r="H135">
        <v>2.7136900888925468</v>
      </c>
      <c r="I135">
        <v>2.7302100660940392</v>
      </c>
    </row>
    <row r="136" spans="1:28">
      <c r="A136">
        <v>128</v>
      </c>
      <c r="B136">
        <v>3.1001134409579754</v>
      </c>
      <c r="C136">
        <v>2.9764913911605659</v>
      </c>
      <c r="D136">
        <v>2.9974222229023955</v>
      </c>
      <c r="E136">
        <v>3.0940623986325826</v>
      </c>
      <c r="F136">
        <v>3.1408705928375609</v>
      </c>
      <c r="G136">
        <v>3.2482248251911803</v>
      </c>
      <c r="H136">
        <v>3.334637553989332</v>
      </c>
      <c r="I136">
        <v>3.3892364884787995</v>
      </c>
    </row>
    <row r="137" spans="1:28">
      <c r="A137">
        <v>129</v>
      </c>
      <c r="B137">
        <v>2.9636978877686668</v>
      </c>
      <c r="C137">
        <v>3.0051373898529263</v>
      </c>
      <c r="D137">
        <v>3.0154791546979935</v>
      </c>
      <c r="E137">
        <v>2.8963884118143501</v>
      </c>
      <c r="F137">
        <v>2.8974693074804105</v>
      </c>
      <c r="G137">
        <v>2.8827469730841728</v>
      </c>
      <c r="H137">
        <v>2.7836945239406417</v>
      </c>
      <c r="I137">
        <v>2.7054046594510628</v>
      </c>
    </row>
    <row r="138" spans="1:28">
      <c r="A138">
        <v>130</v>
      </c>
      <c r="B138">
        <v>3.0155267322459962</v>
      </c>
      <c r="C138">
        <v>2.9701762135221959</v>
      </c>
      <c r="D138">
        <v>2.921122366848302</v>
      </c>
      <c r="E138">
        <v>2.8389300765962107</v>
      </c>
      <c r="F138">
        <v>2.8497649548136765</v>
      </c>
      <c r="G138">
        <v>2.8246830968190029</v>
      </c>
      <c r="H138">
        <v>2.7211954378791003</v>
      </c>
      <c r="I138">
        <v>2.7444733687450116</v>
      </c>
    </row>
    <row r="139" spans="1:28">
      <c r="A139">
        <v>131</v>
      </c>
      <c r="B139">
        <v>2.8890619535861091</v>
      </c>
      <c r="C139">
        <v>2.9396871548826935</v>
      </c>
      <c r="D139">
        <v>3.0254221652649815</v>
      </c>
      <c r="E139">
        <v>2.9167905860855257</v>
      </c>
      <c r="F139">
        <v>2.854775924284922</v>
      </c>
      <c r="G139">
        <v>2.7952523758323968</v>
      </c>
      <c r="H139">
        <v>2.7524888640649121</v>
      </c>
      <c r="I139">
        <v>2.7759689460496135</v>
      </c>
    </row>
    <row r="140" spans="1:28">
      <c r="A140">
        <v>132</v>
      </c>
      <c r="B140">
        <v>3.0201916714195081</v>
      </c>
      <c r="C140">
        <v>3.0614408435428744</v>
      </c>
      <c r="D140">
        <v>3.1073978716171551</v>
      </c>
      <c r="E140">
        <v>3.1384439334299792</v>
      </c>
      <c r="F140">
        <v>3.1625353116692119</v>
      </c>
      <c r="G140">
        <v>3.2537956639315593</v>
      </c>
      <c r="H140">
        <v>3.3996098839419222</v>
      </c>
      <c r="I140">
        <v>3.5961055261469008</v>
      </c>
    </row>
    <row r="141" spans="1:28">
      <c r="A141">
        <v>133</v>
      </c>
      <c r="B141">
        <v>3.0360064085533529</v>
      </c>
      <c r="C141">
        <v>3.0387697978493793</v>
      </c>
      <c r="D141">
        <v>2.9665712399540709</v>
      </c>
      <c r="E141">
        <v>2.898569998871122</v>
      </c>
      <c r="F141">
        <v>2.8557990385599883</v>
      </c>
      <c r="G141">
        <v>2.8998457210985817</v>
      </c>
      <c r="H141">
        <v>2.9115741692041177</v>
      </c>
      <c r="I141">
        <v>2.9899407115091625</v>
      </c>
    </row>
    <row r="142" spans="1:28">
      <c r="A142">
        <v>134</v>
      </c>
      <c r="B142">
        <v>3.051001754870625</v>
      </c>
      <c r="C142">
        <v>2.9892834500282515</v>
      </c>
      <c r="D142">
        <v>3.0555236580880676</v>
      </c>
      <c r="E142">
        <v>3.0549206813232477</v>
      </c>
      <c r="F142">
        <v>3.0525849924752388</v>
      </c>
      <c r="G142">
        <v>3.1359576097866211</v>
      </c>
      <c r="H142">
        <v>3.1327619267657396</v>
      </c>
      <c r="I142">
        <v>3.0394925901036007</v>
      </c>
    </row>
    <row r="143" spans="1:28">
      <c r="A143">
        <v>135</v>
      </c>
      <c r="B143">
        <v>2.8786541585706851</v>
      </c>
      <c r="C143">
        <v>2.8462336582082797</v>
      </c>
      <c r="D143">
        <v>2.8559505844076742</v>
      </c>
      <c r="E143">
        <v>2.8064271875654754</v>
      </c>
      <c r="F143">
        <v>2.8395763913795831</v>
      </c>
      <c r="G143">
        <v>2.8362832337374786</v>
      </c>
      <c r="H143">
        <v>2.8344209929382869</v>
      </c>
      <c r="I143">
        <v>2.8567610712485996</v>
      </c>
    </row>
    <row r="144" spans="1:28">
      <c r="A144">
        <v>136</v>
      </c>
      <c r="B144">
        <v>3.0192595205944035</v>
      </c>
      <c r="C144">
        <v>3.036079486846968</v>
      </c>
      <c r="D144">
        <v>3.1367606830742396</v>
      </c>
      <c r="E144">
        <v>3.1292008705177996</v>
      </c>
      <c r="F144">
        <v>3.1367587820779983</v>
      </c>
      <c r="G144">
        <v>3.1642779867663133</v>
      </c>
      <c r="H144">
        <v>3.1193536904878085</v>
      </c>
      <c r="I144">
        <v>3.1374201761158274</v>
      </c>
    </row>
    <row r="145" spans="1:9">
      <c r="A145">
        <v>137</v>
      </c>
      <c r="B145">
        <v>3.0306440492083158</v>
      </c>
      <c r="C145">
        <v>3.0625974510180356</v>
      </c>
      <c r="D145">
        <v>3.0569426106511211</v>
      </c>
      <c r="E145">
        <v>3.0408403990306869</v>
      </c>
      <c r="F145">
        <v>2.8962100632807495</v>
      </c>
      <c r="G145">
        <v>2.7787256450267739</v>
      </c>
      <c r="H145">
        <v>2.7380480071545445</v>
      </c>
      <c r="I145">
        <v>2.6983632269493598</v>
      </c>
    </row>
    <row r="146" spans="1:9">
      <c r="A146">
        <v>138</v>
      </c>
      <c r="B146">
        <v>3.0264021613027428</v>
      </c>
      <c r="C146">
        <v>2.9660361493119156</v>
      </c>
      <c r="D146">
        <v>2.935858646389097</v>
      </c>
      <c r="E146">
        <v>2.9677220240727942</v>
      </c>
      <c r="F146">
        <v>2.9725954262913992</v>
      </c>
      <c r="G146">
        <v>2.9595456022014814</v>
      </c>
      <c r="H146">
        <v>2.9571075138645893</v>
      </c>
      <c r="I146">
        <v>2.9759908132035422</v>
      </c>
    </row>
    <row r="147" spans="1:9">
      <c r="A147">
        <v>139</v>
      </c>
      <c r="B147">
        <v>2.9701830236325346</v>
      </c>
      <c r="C147">
        <v>2.9382480991371493</v>
      </c>
      <c r="D147">
        <v>2.9550595429257145</v>
      </c>
      <c r="E147">
        <v>3.1028472969298901</v>
      </c>
      <c r="F147">
        <v>3.1563544632728306</v>
      </c>
      <c r="G147">
        <v>3.040903654948143</v>
      </c>
      <c r="H147">
        <v>3.0160613789532982</v>
      </c>
      <c r="I147">
        <v>3.0357987691251904</v>
      </c>
    </row>
    <row r="148" spans="1:9">
      <c r="A148">
        <v>140</v>
      </c>
      <c r="B148">
        <v>2.9619243303088814</v>
      </c>
      <c r="C148">
        <v>2.9261785495219499</v>
      </c>
      <c r="D148">
        <v>2.9485567836327924</v>
      </c>
      <c r="E148">
        <v>2.9905239912958321</v>
      </c>
      <c r="F148">
        <v>3.0678803863144348</v>
      </c>
      <c r="G148">
        <v>3.1486375438857732</v>
      </c>
      <c r="H148">
        <v>3.3008467224814066</v>
      </c>
      <c r="I148">
        <v>3.3027023313114054</v>
      </c>
    </row>
    <row r="149" spans="1:9">
      <c r="A149">
        <v>141</v>
      </c>
      <c r="B149">
        <v>2.9352476123007518</v>
      </c>
      <c r="C149">
        <v>3.0055075059270417</v>
      </c>
      <c r="D149">
        <v>3.089218613003387</v>
      </c>
      <c r="E149">
        <v>3.1467080109028411</v>
      </c>
      <c r="F149">
        <v>3.1443517430689423</v>
      </c>
      <c r="G149">
        <v>3.1166496018860341</v>
      </c>
      <c r="H149">
        <v>3.0920294477668979</v>
      </c>
      <c r="I149">
        <v>3.0201324558516984</v>
      </c>
    </row>
    <row r="150" spans="1:9">
      <c r="A150">
        <v>142</v>
      </c>
      <c r="B150">
        <v>3.1250168710019151</v>
      </c>
      <c r="C150">
        <v>3.1971839748822961</v>
      </c>
      <c r="D150">
        <v>3.2005812716424353</v>
      </c>
      <c r="E150">
        <v>3.2855960604001981</v>
      </c>
      <c r="F150">
        <v>3.2856189902424853</v>
      </c>
      <c r="G150">
        <v>3.1783108647373086</v>
      </c>
      <c r="H150">
        <v>3.1503249655421985</v>
      </c>
      <c r="I150">
        <v>3.0500939821036317</v>
      </c>
    </row>
    <row r="151" spans="1:9">
      <c r="A151">
        <v>143</v>
      </c>
      <c r="B151">
        <v>2.9939371653225852</v>
      </c>
      <c r="C151">
        <v>2.9436642546447276</v>
      </c>
      <c r="D151">
        <v>2.9310948623295006</v>
      </c>
      <c r="E151">
        <v>2.8815195368960023</v>
      </c>
      <c r="F151">
        <v>2.8656530331417533</v>
      </c>
      <c r="G151">
        <v>2.7901246231750108</v>
      </c>
      <c r="H151">
        <v>2.7213267307778617</v>
      </c>
      <c r="I151">
        <v>2.7173497632793775</v>
      </c>
    </row>
    <row r="152" spans="1:9">
      <c r="A152">
        <v>144</v>
      </c>
      <c r="B152">
        <v>2.931684288356748</v>
      </c>
      <c r="C152">
        <v>2.8114556626895153</v>
      </c>
      <c r="D152">
        <v>2.8138231823097488</v>
      </c>
      <c r="E152">
        <v>2.7777680102757158</v>
      </c>
      <c r="F152">
        <v>2.7787083619435977</v>
      </c>
      <c r="G152">
        <v>2.9031346095288093</v>
      </c>
      <c r="H152">
        <v>3.1076762675284062</v>
      </c>
      <c r="I152">
        <v>3.2811174405802643</v>
      </c>
    </row>
    <row r="153" spans="1:9">
      <c r="A153">
        <v>145</v>
      </c>
      <c r="B153">
        <v>2.9284554962711882</v>
      </c>
      <c r="C153">
        <v>2.8743862693285367</v>
      </c>
      <c r="D153">
        <v>2.8674888754375627</v>
      </c>
      <c r="E153">
        <v>2.8735913163479689</v>
      </c>
      <c r="F153">
        <v>2.8640957890209404</v>
      </c>
      <c r="G153">
        <v>2.7754075234957059</v>
      </c>
      <c r="H153">
        <v>2.6859640659926178</v>
      </c>
      <c r="I153">
        <v>2.542967937341909</v>
      </c>
    </row>
    <row r="154" spans="1:9">
      <c r="A154">
        <v>146</v>
      </c>
      <c r="B154">
        <v>3.0810352523398885</v>
      </c>
      <c r="C154">
        <v>2.9978176031606569</v>
      </c>
      <c r="D154">
        <v>2.9059484338276</v>
      </c>
      <c r="E154">
        <v>2.8674762137026999</v>
      </c>
      <c r="F154">
        <v>2.7904597131621864</v>
      </c>
      <c r="G154">
        <v>2.7640018758935918</v>
      </c>
      <c r="H154">
        <v>2.75435304883489</v>
      </c>
      <c r="I154">
        <v>2.6592078831222716</v>
      </c>
    </row>
    <row r="155" spans="1:9">
      <c r="A155">
        <v>147</v>
      </c>
      <c r="B155">
        <v>3.0467502386580194</v>
      </c>
      <c r="C155">
        <v>3.1779583774034617</v>
      </c>
      <c r="D155">
        <v>3.2737211835841147</v>
      </c>
      <c r="E155">
        <v>3.4709062380192441</v>
      </c>
      <c r="F155">
        <v>3.5983204891533469</v>
      </c>
      <c r="G155">
        <v>3.5838074467225414</v>
      </c>
      <c r="H155">
        <v>3.6412084971089507</v>
      </c>
      <c r="I155">
        <v>3.7546017367929339</v>
      </c>
    </row>
    <row r="156" spans="1:9">
      <c r="A156">
        <v>148</v>
      </c>
      <c r="B156">
        <v>3.0041903809154462</v>
      </c>
      <c r="C156">
        <v>2.9865394366191058</v>
      </c>
      <c r="D156">
        <v>2.9425183697374688</v>
      </c>
      <c r="E156">
        <v>3.0336213994735126</v>
      </c>
      <c r="F156">
        <v>3.0471714796662757</v>
      </c>
      <c r="G156">
        <v>3.0330888572526264</v>
      </c>
      <c r="H156">
        <v>3.0399413930582373</v>
      </c>
      <c r="I156">
        <v>3.0643420129714931</v>
      </c>
    </row>
    <row r="157" spans="1:9">
      <c r="A157">
        <v>149</v>
      </c>
      <c r="B157">
        <v>3.0363750945762775</v>
      </c>
      <c r="C157">
        <v>3.0058661421700608</v>
      </c>
      <c r="D157">
        <v>2.8927456697148695</v>
      </c>
      <c r="E157">
        <v>2.7978365066347597</v>
      </c>
      <c r="F157">
        <v>2.6165303785293004</v>
      </c>
      <c r="G157">
        <v>2.430548253959925</v>
      </c>
      <c r="H157">
        <v>2.2867967093744679</v>
      </c>
      <c r="I157">
        <v>2.2548672409067652</v>
      </c>
    </row>
    <row r="158" spans="1:9">
      <c r="A158">
        <v>150</v>
      </c>
      <c r="B158">
        <v>3.029431264497902</v>
      </c>
      <c r="C158">
        <v>2.9909913486749371</v>
      </c>
      <c r="D158">
        <v>2.9387236395262146</v>
      </c>
      <c r="E158">
        <v>2.7727324020579602</v>
      </c>
      <c r="F158">
        <v>2.6973819930100982</v>
      </c>
      <c r="G158">
        <v>2.6317335846852048</v>
      </c>
      <c r="H158">
        <v>2.4935137897088819</v>
      </c>
      <c r="I158">
        <v>2.3182387480015239</v>
      </c>
    </row>
    <row r="159" spans="1:9">
      <c r="A159">
        <v>151</v>
      </c>
      <c r="B159">
        <v>3.0699801590563673</v>
      </c>
      <c r="C159">
        <v>3.142146798446106</v>
      </c>
      <c r="D159">
        <v>3.1399149144379317</v>
      </c>
      <c r="E159">
        <v>3.1344275378756605</v>
      </c>
      <c r="F159">
        <v>3.1291218747273861</v>
      </c>
      <c r="G159">
        <v>3.1328773589183365</v>
      </c>
      <c r="H159">
        <v>3.1232828817350766</v>
      </c>
      <c r="I159">
        <v>3.2536200351919056</v>
      </c>
    </row>
    <row r="160" spans="1:9">
      <c r="A160">
        <v>152</v>
      </c>
      <c r="B160">
        <v>3.0549533011109529</v>
      </c>
      <c r="C160">
        <v>3.0057643278477513</v>
      </c>
      <c r="D160">
        <v>2.9126574296056225</v>
      </c>
      <c r="E160">
        <v>2.783817845020359</v>
      </c>
      <c r="F160">
        <v>2.6878774915950134</v>
      </c>
      <c r="G160">
        <v>2.7270360433638277</v>
      </c>
      <c r="H160">
        <v>2.6216935305495102</v>
      </c>
      <c r="I160">
        <v>2.5522080646298257</v>
      </c>
    </row>
    <row r="161" spans="1:9">
      <c r="A161">
        <v>153</v>
      </c>
      <c r="B161">
        <v>3.0570399936057462</v>
      </c>
      <c r="C161">
        <v>3.1906812984118242</v>
      </c>
      <c r="D161">
        <v>3.142729393347135</v>
      </c>
      <c r="E161">
        <v>3.0659847850300084</v>
      </c>
      <c r="F161">
        <v>3.0574196091335755</v>
      </c>
      <c r="G161">
        <v>2.9234236921623209</v>
      </c>
      <c r="H161">
        <v>2.7332360845683694</v>
      </c>
      <c r="I161">
        <v>2.7263847282227602</v>
      </c>
    </row>
    <row r="162" spans="1:9">
      <c r="A162">
        <v>154</v>
      </c>
      <c r="B162">
        <v>2.9741417529019714</v>
      </c>
      <c r="C162">
        <v>2.939433903164852</v>
      </c>
      <c r="D162">
        <v>2.93896114431816</v>
      </c>
      <c r="E162">
        <v>2.9401582291578361</v>
      </c>
      <c r="F162">
        <v>2.8639024716889177</v>
      </c>
      <c r="G162">
        <v>2.8487761569606702</v>
      </c>
      <c r="H162">
        <v>2.7901752148364847</v>
      </c>
      <c r="I162">
        <v>2.7281235024299675</v>
      </c>
    </row>
    <row r="163" spans="1:9">
      <c r="A163">
        <v>155</v>
      </c>
      <c r="B163">
        <v>2.9604961505338889</v>
      </c>
      <c r="C163">
        <v>2.911208796593598</v>
      </c>
      <c r="D163">
        <v>2.870055842740888</v>
      </c>
      <c r="E163">
        <v>2.7656283131996955</v>
      </c>
      <c r="F163">
        <v>2.6781932147322545</v>
      </c>
      <c r="G163">
        <v>2.656921000827936</v>
      </c>
      <c r="H163">
        <v>2.7435630851295771</v>
      </c>
      <c r="I163">
        <v>2.7555805324331839</v>
      </c>
    </row>
    <row r="164" spans="1:9">
      <c r="A164">
        <v>156</v>
      </c>
      <c r="B164">
        <v>3.1427299596517049</v>
      </c>
      <c r="C164">
        <v>3.2719809709207586</v>
      </c>
      <c r="D164">
        <v>3.3249339719271163</v>
      </c>
      <c r="E164">
        <v>3.3519155060338339</v>
      </c>
      <c r="F164">
        <v>3.4819967846067041</v>
      </c>
      <c r="G164">
        <v>3.7598345064871119</v>
      </c>
      <c r="H164">
        <v>3.9022695525271009</v>
      </c>
      <c r="I164">
        <v>4.0228960476624644</v>
      </c>
    </row>
    <row r="165" spans="1:9">
      <c r="A165">
        <v>157</v>
      </c>
      <c r="B165">
        <v>2.9324919549928987</v>
      </c>
      <c r="C165">
        <v>2.8881638736736193</v>
      </c>
      <c r="D165">
        <v>2.9306932378165875</v>
      </c>
      <c r="E165">
        <v>2.9530698263866562</v>
      </c>
      <c r="F165">
        <v>2.9352408493941664</v>
      </c>
      <c r="G165">
        <v>2.9864238999439134</v>
      </c>
      <c r="H165">
        <v>3.0497207573541281</v>
      </c>
      <c r="I165">
        <v>3.1087879794973827</v>
      </c>
    </row>
    <row r="166" spans="1:9">
      <c r="A166">
        <v>158</v>
      </c>
      <c r="B166">
        <v>3.0832082359915334</v>
      </c>
      <c r="C166">
        <v>3.12948426814261</v>
      </c>
      <c r="D166">
        <v>2.9652351011795939</v>
      </c>
      <c r="E166">
        <v>2.9941219507782235</v>
      </c>
      <c r="F166">
        <v>2.9874777846808191</v>
      </c>
      <c r="G166">
        <v>2.9537057337503234</v>
      </c>
      <c r="H166">
        <v>2.9433745441949593</v>
      </c>
      <c r="I166">
        <v>2.941193264754649</v>
      </c>
    </row>
    <row r="167" spans="1:9">
      <c r="A167">
        <v>159</v>
      </c>
      <c r="B167">
        <v>2.9845605071424739</v>
      </c>
      <c r="C167">
        <v>2.9444463950599169</v>
      </c>
      <c r="D167">
        <v>2.9659566118946281</v>
      </c>
      <c r="E167">
        <v>3.0348759145516686</v>
      </c>
      <c r="F167">
        <v>2.8882208164447265</v>
      </c>
      <c r="G167">
        <v>2.8678995193795798</v>
      </c>
      <c r="H167">
        <v>2.9541719490925247</v>
      </c>
      <c r="I167">
        <v>3.0771416033793155</v>
      </c>
    </row>
    <row r="168" spans="1:9">
      <c r="A168">
        <v>160</v>
      </c>
      <c r="B168">
        <v>3.0705773003933476</v>
      </c>
      <c r="C168">
        <v>3.0574672484564904</v>
      </c>
      <c r="D168">
        <v>3.1095505839509512</v>
      </c>
      <c r="E168">
        <v>3.1808441078213034</v>
      </c>
      <c r="F168">
        <v>3.3167759503939953</v>
      </c>
      <c r="G168">
        <v>3.5216103157963485</v>
      </c>
      <c r="H168">
        <v>3.6653506778598395</v>
      </c>
      <c r="I168">
        <v>3.7357607545588838</v>
      </c>
    </row>
    <row r="169" spans="1:9">
      <c r="A169">
        <v>161</v>
      </c>
      <c r="B169">
        <v>3.0177530600101798</v>
      </c>
      <c r="C169">
        <v>2.9125157008733518</v>
      </c>
      <c r="D169">
        <v>2.702226647034554</v>
      </c>
      <c r="E169">
        <v>2.5859529204251963</v>
      </c>
      <c r="F169">
        <v>2.5454707934993475</v>
      </c>
      <c r="G169">
        <v>2.5039423370924538</v>
      </c>
      <c r="H169">
        <v>2.4676920309569947</v>
      </c>
      <c r="I169">
        <v>2.544050190280013</v>
      </c>
    </row>
    <row r="170" spans="1:9">
      <c r="A170">
        <v>162</v>
      </c>
      <c r="B170">
        <v>3.1225294368261558</v>
      </c>
      <c r="C170">
        <v>3.0858401341388038</v>
      </c>
      <c r="D170">
        <v>3.0970331233246831</v>
      </c>
      <c r="E170">
        <v>3.116240033739138</v>
      </c>
      <c r="F170">
        <v>2.9705251031228279</v>
      </c>
      <c r="G170">
        <v>2.8317428912094633</v>
      </c>
      <c r="H170">
        <v>2.8072916406070911</v>
      </c>
      <c r="I170">
        <v>2.7109525557224843</v>
      </c>
    </row>
    <row r="171" spans="1:9">
      <c r="A171">
        <v>163</v>
      </c>
      <c r="B171">
        <v>2.969295515427488</v>
      </c>
      <c r="C171">
        <v>2.9767342673702086</v>
      </c>
      <c r="D171">
        <v>2.9921018792728842</v>
      </c>
      <c r="E171">
        <v>2.9261864691067343</v>
      </c>
      <c r="F171">
        <v>2.8876582197778982</v>
      </c>
      <c r="G171">
        <v>2.9572912011145247</v>
      </c>
      <c r="H171">
        <v>3.0341675716418299</v>
      </c>
      <c r="I171">
        <v>3.0401587625558815</v>
      </c>
    </row>
    <row r="172" spans="1:9">
      <c r="A172">
        <v>164</v>
      </c>
      <c r="B172">
        <v>3.012806225562715</v>
      </c>
      <c r="C172">
        <v>3.0333136051882388</v>
      </c>
      <c r="D172">
        <v>3.0938087382688462</v>
      </c>
      <c r="E172">
        <v>3.0889055227770159</v>
      </c>
      <c r="F172">
        <v>3.1316400284541199</v>
      </c>
      <c r="G172">
        <v>3.0977425513444539</v>
      </c>
      <c r="H172">
        <v>3.2158938193379729</v>
      </c>
      <c r="I172">
        <v>3.1719251355215619</v>
      </c>
    </row>
    <row r="173" spans="1:9">
      <c r="A173">
        <v>165</v>
      </c>
      <c r="B173">
        <v>2.9996183290708127</v>
      </c>
      <c r="C173">
        <v>3.0673280474647693</v>
      </c>
      <c r="D173">
        <v>3.0572751763884605</v>
      </c>
      <c r="E173">
        <v>3.1249653614573285</v>
      </c>
      <c r="F173">
        <v>3.2397380775684117</v>
      </c>
      <c r="G173">
        <v>3.3487414260973054</v>
      </c>
      <c r="H173">
        <v>3.4504363464257013</v>
      </c>
      <c r="I173">
        <v>3.4684612511837112</v>
      </c>
    </row>
    <row r="174" spans="1:9">
      <c r="A174">
        <v>166</v>
      </c>
      <c r="B174">
        <v>3.0842108413841887</v>
      </c>
      <c r="C174">
        <v>3.0843896268945867</v>
      </c>
      <c r="D174">
        <v>2.9815021989743387</v>
      </c>
      <c r="E174">
        <v>2.8097723933208032</v>
      </c>
      <c r="F174">
        <v>2.7678424992441246</v>
      </c>
      <c r="G174">
        <v>2.7728185267843939</v>
      </c>
      <c r="H174">
        <v>2.6713424625336843</v>
      </c>
      <c r="I174">
        <v>2.6577100794244859</v>
      </c>
    </row>
    <row r="175" spans="1:9">
      <c r="A175">
        <v>167</v>
      </c>
      <c r="B175">
        <v>3.0568910243061658</v>
      </c>
      <c r="C175">
        <v>2.9612559377969077</v>
      </c>
      <c r="D175">
        <v>2.8876154239268028</v>
      </c>
      <c r="E175">
        <v>2.7770959878923227</v>
      </c>
      <c r="F175">
        <v>2.8159491085456287</v>
      </c>
      <c r="G175">
        <v>2.8989766418434697</v>
      </c>
      <c r="H175">
        <v>2.881370620352389</v>
      </c>
      <c r="I175">
        <v>2.8953430988253821</v>
      </c>
    </row>
    <row r="176" spans="1:9">
      <c r="A176">
        <v>168</v>
      </c>
      <c r="B176">
        <v>2.9917556369284006</v>
      </c>
      <c r="C176">
        <v>2.963597274376637</v>
      </c>
      <c r="D176">
        <v>3.0867253314964787</v>
      </c>
      <c r="E176">
        <v>3.1715123527782545</v>
      </c>
      <c r="F176">
        <v>3.1786623676774051</v>
      </c>
      <c r="G176">
        <v>3.1633696644525573</v>
      </c>
      <c r="H176">
        <v>3.2277663360688069</v>
      </c>
      <c r="I176">
        <v>3.3243853797637812</v>
      </c>
    </row>
    <row r="177" spans="1:9">
      <c r="A177">
        <v>169</v>
      </c>
      <c r="B177">
        <v>2.9829930980217574</v>
      </c>
      <c r="C177">
        <v>3.0959741898138411</v>
      </c>
      <c r="D177">
        <v>3.0929108154324592</v>
      </c>
      <c r="E177">
        <v>2.9913581237854188</v>
      </c>
      <c r="F177">
        <v>3.000279341294005</v>
      </c>
      <c r="G177">
        <v>3.005526316746586</v>
      </c>
      <c r="H177">
        <v>2.9756988222871716</v>
      </c>
      <c r="I177">
        <v>2.8553340746404539</v>
      </c>
    </row>
    <row r="178" spans="1:9">
      <c r="A178">
        <v>170</v>
      </c>
      <c r="B178">
        <v>3.0047126700240021</v>
      </c>
      <c r="C178">
        <v>2.9316726115515066</v>
      </c>
      <c r="D178">
        <v>3.0667598996173737</v>
      </c>
      <c r="E178">
        <v>3.1953892409005573</v>
      </c>
      <c r="F178">
        <v>3.3419100764033929</v>
      </c>
      <c r="G178">
        <v>3.4009811327393833</v>
      </c>
      <c r="H178">
        <v>3.5115651312967442</v>
      </c>
      <c r="I178">
        <v>3.7108300389086022</v>
      </c>
    </row>
    <row r="179" spans="1:9">
      <c r="A179">
        <v>171</v>
      </c>
      <c r="B179">
        <v>3.0055677650505594</v>
      </c>
      <c r="C179">
        <v>3.0031025018866591</v>
      </c>
      <c r="D179">
        <v>3.1154959378683005</v>
      </c>
      <c r="E179">
        <v>3.1176516758458352</v>
      </c>
      <c r="F179">
        <v>3.1194690750946648</v>
      </c>
      <c r="G179">
        <v>3.2239581089285174</v>
      </c>
      <c r="H179">
        <v>3.219670469575056</v>
      </c>
      <c r="I179">
        <v>3.1920265598593316</v>
      </c>
    </row>
    <row r="180" spans="1:9">
      <c r="A180">
        <v>172</v>
      </c>
      <c r="B180">
        <v>3.0552433573232838</v>
      </c>
      <c r="C180">
        <v>2.9782698365574216</v>
      </c>
      <c r="D180">
        <v>2.946945271849343</v>
      </c>
      <c r="E180">
        <v>2.9451941389407787</v>
      </c>
      <c r="F180">
        <v>3.0155721585756821</v>
      </c>
      <c r="G180">
        <v>3.0439807218466859</v>
      </c>
      <c r="H180">
        <v>3.0588608413395946</v>
      </c>
      <c r="I180">
        <v>3.07608300767239</v>
      </c>
    </row>
    <row r="181" spans="1:9">
      <c r="A181">
        <v>173</v>
      </c>
      <c r="B181">
        <v>2.8993744928496561</v>
      </c>
      <c r="C181">
        <v>2.7756049421933149</v>
      </c>
      <c r="D181">
        <v>2.7273020259799967</v>
      </c>
      <c r="E181">
        <v>2.7638900828612889</v>
      </c>
      <c r="F181">
        <v>2.8559066988375408</v>
      </c>
      <c r="G181">
        <v>2.8955105690437239</v>
      </c>
      <c r="H181">
        <v>2.8548778765156433</v>
      </c>
      <c r="I181">
        <v>2.9108829172386566</v>
      </c>
    </row>
    <row r="182" spans="1:9">
      <c r="A182">
        <v>174</v>
      </c>
      <c r="B182">
        <v>2.9079196781920724</v>
      </c>
      <c r="C182">
        <v>2.8842233439368608</v>
      </c>
      <c r="D182">
        <v>2.8369425081237858</v>
      </c>
      <c r="E182">
        <v>2.7965110704078122</v>
      </c>
      <c r="F182">
        <v>2.7932996941255808</v>
      </c>
      <c r="G182">
        <v>2.7566463468141182</v>
      </c>
      <c r="H182">
        <v>2.8040004200305906</v>
      </c>
      <c r="I182">
        <v>2.7352984181743216</v>
      </c>
    </row>
    <row r="183" spans="1:9">
      <c r="A183">
        <v>175</v>
      </c>
      <c r="B183">
        <v>2.9653878463760526</v>
      </c>
      <c r="C183">
        <v>2.9164661441365847</v>
      </c>
      <c r="D183">
        <v>2.9785821262856556</v>
      </c>
      <c r="E183">
        <v>2.9358611978604179</v>
      </c>
      <c r="F183">
        <v>3.0679684342694644</v>
      </c>
      <c r="G183">
        <v>3.2604683455764958</v>
      </c>
      <c r="H183">
        <v>3.3979781790382368</v>
      </c>
      <c r="I183">
        <v>3.3991861593228778</v>
      </c>
    </row>
    <row r="184" spans="1:9">
      <c r="A184">
        <v>176</v>
      </c>
      <c r="B184">
        <v>3.0053213964726346</v>
      </c>
      <c r="C184">
        <v>2.9917294286901654</v>
      </c>
      <c r="D184">
        <v>3.0392149609711621</v>
      </c>
      <c r="E184">
        <v>3.0980639916148713</v>
      </c>
      <c r="F184">
        <v>3.1169665988617918</v>
      </c>
      <c r="G184">
        <v>3.2389382819641019</v>
      </c>
      <c r="H184">
        <v>3.2160687605251881</v>
      </c>
      <c r="I184">
        <v>3.2570850555178104</v>
      </c>
    </row>
    <row r="185" spans="1:9">
      <c r="A185">
        <v>177</v>
      </c>
      <c r="B185">
        <v>3.0738475513032717</v>
      </c>
      <c r="C185">
        <v>2.9805930432877412</v>
      </c>
      <c r="D185">
        <v>2.8353997753448876</v>
      </c>
      <c r="E185">
        <v>2.8177188565431885</v>
      </c>
      <c r="F185">
        <v>2.7982263200857269</v>
      </c>
      <c r="G185">
        <v>2.8661655986614001</v>
      </c>
      <c r="H185">
        <v>2.9537502251347898</v>
      </c>
      <c r="I185">
        <v>3.0551152094429272</v>
      </c>
    </row>
    <row r="186" spans="1:9">
      <c r="A186">
        <v>178</v>
      </c>
      <c r="B186">
        <v>3.1867625902943364</v>
      </c>
      <c r="C186">
        <v>3.2544258076556414</v>
      </c>
      <c r="D186">
        <v>3.2575951167052595</v>
      </c>
      <c r="E186">
        <v>3.2118704325499143</v>
      </c>
      <c r="F186">
        <v>3.1225249151597283</v>
      </c>
      <c r="G186">
        <v>3.1040811483158461</v>
      </c>
      <c r="H186">
        <v>3.1413761337141142</v>
      </c>
      <c r="I186">
        <v>3.1232971882474003</v>
      </c>
    </row>
    <row r="187" spans="1:9">
      <c r="A187">
        <v>179</v>
      </c>
      <c r="B187">
        <v>3.0188771124029632</v>
      </c>
      <c r="C187">
        <v>3.0030481177612489</v>
      </c>
      <c r="D187">
        <v>3.0097373327729504</v>
      </c>
      <c r="E187">
        <v>3.1609864658442808</v>
      </c>
      <c r="F187">
        <v>3.2407394310030928</v>
      </c>
      <c r="G187">
        <v>3.2244730653664502</v>
      </c>
      <c r="H187">
        <v>3.1816431992701157</v>
      </c>
      <c r="I187">
        <v>3.2958384413801496</v>
      </c>
    </row>
    <row r="188" spans="1:9">
      <c r="A188">
        <v>180</v>
      </c>
      <c r="B188">
        <v>3.020988251042291</v>
      </c>
      <c r="C188">
        <v>3.0280663845249411</v>
      </c>
      <c r="D188">
        <v>3.0191166059694625</v>
      </c>
      <c r="E188">
        <v>2.993844787297991</v>
      </c>
      <c r="F188">
        <v>2.9039304483298158</v>
      </c>
      <c r="G188">
        <v>2.903848590245949</v>
      </c>
      <c r="H188">
        <v>2.9162835380779044</v>
      </c>
      <c r="I188">
        <v>2.9338960728016357</v>
      </c>
    </row>
    <row r="189" spans="1:9">
      <c r="A189">
        <v>181</v>
      </c>
      <c r="B189">
        <v>2.9374785186408507</v>
      </c>
      <c r="C189">
        <v>2.82839712937181</v>
      </c>
      <c r="D189">
        <v>2.8260497786442857</v>
      </c>
      <c r="E189">
        <v>2.6705516358018651</v>
      </c>
      <c r="F189">
        <v>2.4965360387776445</v>
      </c>
      <c r="G189">
        <v>2.457985599691177</v>
      </c>
      <c r="H189">
        <v>2.4711129163722774</v>
      </c>
      <c r="I189">
        <v>2.4727153711599001</v>
      </c>
    </row>
    <row r="190" spans="1:9">
      <c r="A190">
        <v>182</v>
      </c>
      <c r="B190">
        <v>3.1732329593235753</v>
      </c>
      <c r="C190">
        <v>3.1776256962695162</v>
      </c>
      <c r="D190">
        <v>3.1501861492638459</v>
      </c>
      <c r="E190">
        <v>3.2359406438452436</v>
      </c>
      <c r="F190">
        <v>3.3169923764110734</v>
      </c>
      <c r="G190">
        <v>3.4071732578148617</v>
      </c>
      <c r="H190">
        <v>3.4770288861863738</v>
      </c>
      <c r="I190">
        <v>3.4981322932238839</v>
      </c>
    </row>
    <row r="191" spans="1:9">
      <c r="A191">
        <v>183</v>
      </c>
      <c r="B191">
        <v>3.0389041573182953</v>
      </c>
      <c r="C191">
        <v>3.1330115221154036</v>
      </c>
      <c r="D191">
        <v>3.0586767911879553</v>
      </c>
      <c r="E191">
        <v>2.8817763458694321</v>
      </c>
      <c r="F191">
        <v>2.8253828987770704</v>
      </c>
      <c r="G191">
        <v>2.7342311494695632</v>
      </c>
      <c r="H191">
        <v>2.6789533861085739</v>
      </c>
      <c r="I191">
        <v>2.6858695561785684</v>
      </c>
    </row>
    <row r="192" spans="1:9">
      <c r="A192">
        <v>184</v>
      </c>
      <c r="B192">
        <v>3.1164628737791458</v>
      </c>
      <c r="C192">
        <v>3.2212654011186741</v>
      </c>
      <c r="D192">
        <v>3.3111795359106639</v>
      </c>
      <c r="E192">
        <v>3.4273256709840139</v>
      </c>
      <c r="F192">
        <v>3.5053643431059722</v>
      </c>
      <c r="G192">
        <v>3.5260533516385744</v>
      </c>
      <c r="H192">
        <v>3.4508950541217116</v>
      </c>
      <c r="I192">
        <v>3.4025987591261906</v>
      </c>
    </row>
    <row r="193" spans="1:9">
      <c r="A193">
        <v>185</v>
      </c>
      <c r="B193">
        <v>3.0746116300473507</v>
      </c>
      <c r="C193">
        <v>3.144089986329083</v>
      </c>
      <c r="D193">
        <v>3.2146387368531668</v>
      </c>
      <c r="E193">
        <v>3.2096591645376562</v>
      </c>
      <c r="F193">
        <v>3.2066164787367919</v>
      </c>
      <c r="G193">
        <v>3.1365154699979665</v>
      </c>
      <c r="H193">
        <v>3.094240684314665</v>
      </c>
      <c r="I193">
        <v>3.0809168038187655</v>
      </c>
    </row>
    <row r="194" spans="1:9">
      <c r="A194">
        <v>186</v>
      </c>
      <c r="B194">
        <v>3.0272784834919833</v>
      </c>
      <c r="C194">
        <v>3.0678738453456988</v>
      </c>
      <c r="D194">
        <v>3.06668170984979</v>
      </c>
      <c r="E194">
        <v>3.0955091299976116</v>
      </c>
      <c r="F194">
        <v>3.0699320833501456</v>
      </c>
      <c r="G194">
        <v>3.1043916042811239</v>
      </c>
      <c r="H194">
        <v>3.2228222177247474</v>
      </c>
      <c r="I194">
        <v>3.231382602416482</v>
      </c>
    </row>
    <row r="195" spans="1:9">
      <c r="A195">
        <v>187</v>
      </c>
      <c r="B195">
        <v>3.0537858476790398</v>
      </c>
      <c r="C195">
        <v>3.0142628112862586</v>
      </c>
      <c r="D195">
        <v>2.9131158270988258</v>
      </c>
      <c r="E195">
        <v>2.864158794450455</v>
      </c>
      <c r="F195">
        <v>2.8319232278356865</v>
      </c>
      <c r="G195">
        <v>2.8627338906459419</v>
      </c>
      <c r="H195">
        <v>2.9541188627272335</v>
      </c>
      <c r="I195">
        <v>2.9889917874651153</v>
      </c>
    </row>
    <row r="196" spans="1:9">
      <c r="A196">
        <v>188</v>
      </c>
      <c r="B196">
        <v>3.0006708462058311</v>
      </c>
      <c r="C196">
        <v>2.8528099127444273</v>
      </c>
      <c r="D196">
        <v>2.7400517549819625</v>
      </c>
      <c r="E196">
        <v>2.7596752991059774</v>
      </c>
      <c r="F196">
        <v>2.7640994299973234</v>
      </c>
      <c r="G196">
        <v>2.7708845431392892</v>
      </c>
      <c r="H196">
        <v>2.7332341402959393</v>
      </c>
      <c r="I196">
        <v>2.7602372105160278</v>
      </c>
    </row>
    <row r="197" spans="1:9">
      <c r="A197">
        <v>189</v>
      </c>
      <c r="B197">
        <v>3.054443143157465</v>
      </c>
      <c r="C197">
        <v>3.1824457540530888</v>
      </c>
      <c r="D197">
        <v>3.2932586388840468</v>
      </c>
      <c r="E197">
        <v>3.3916926746955522</v>
      </c>
      <c r="F197">
        <v>3.3612354460579361</v>
      </c>
      <c r="G197">
        <v>3.4306336992913096</v>
      </c>
      <c r="H197">
        <v>3.5333098236015879</v>
      </c>
      <c r="I197">
        <v>3.567735708367481</v>
      </c>
    </row>
    <row r="198" spans="1:9">
      <c r="A198">
        <v>190</v>
      </c>
      <c r="B198">
        <v>3.0369266696367494</v>
      </c>
      <c r="C198">
        <v>3.0390372540898256</v>
      </c>
      <c r="D198">
        <v>3.0574893534131187</v>
      </c>
      <c r="E198">
        <v>3.0513928581962633</v>
      </c>
      <c r="F198">
        <v>3.0762386335283973</v>
      </c>
      <c r="G198">
        <v>3.1453106991882334</v>
      </c>
      <c r="H198">
        <v>3.1780222629669215</v>
      </c>
      <c r="I198">
        <v>3.2127564008510925</v>
      </c>
    </row>
    <row r="199" spans="1:9">
      <c r="A199">
        <v>191</v>
      </c>
      <c r="B199">
        <v>2.9236577286533496</v>
      </c>
      <c r="C199">
        <v>2.8041502452713654</v>
      </c>
      <c r="D199">
        <v>2.7074380257101285</v>
      </c>
      <c r="E199">
        <v>2.6779032846129049</v>
      </c>
      <c r="F199">
        <v>2.7044609765446523</v>
      </c>
      <c r="G199">
        <v>2.5948441549795294</v>
      </c>
      <c r="H199">
        <v>2.5201189663930541</v>
      </c>
      <c r="I199">
        <v>2.5110985713618925</v>
      </c>
    </row>
    <row r="200" spans="1:9">
      <c r="A200">
        <v>192</v>
      </c>
      <c r="B200">
        <v>3.0727831878135814</v>
      </c>
      <c r="C200">
        <v>3.0741699053265013</v>
      </c>
      <c r="D200">
        <v>3.0077952299946711</v>
      </c>
      <c r="E200">
        <v>2.8766430640536451</v>
      </c>
      <c r="F200">
        <v>2.8185326003601747</v>
      </c>
      <c r="G200">
        <v>2.7797189813442418</v>
      </c>
      <c r="H200">
        <v>2.6005311355772553</v>
      </c>
      <c r="I200">
        <v>2.4689943405988486</v>
      </c>
    </row>
    <row r="201" spans="1:9">
      <c r="A201">
        <v>193</v>
      </c>
      <c r="B201">
        <v>3.115295483783342</v>
      </c>
      <c r="C201">
        <v>3.1851523995826345</v>
      </c>
      <c r="D201">
        <v>3.1541645497845439</v>
      </c>
      <c r="E201">
        <v>3.0993150031981331</v>
      </c>
      <c r="F201">
        <v>2.9995301640838261</v>
      </c>
      <c r="G201">
        <v>2.9473546634038814</v>
      </c>
      <c r="H201">
        <v>2.8896529817621817</v>
      </c>
      <c r="I201">
        <v>2.8633635537413862</v>
      </c>
    </row>
    <row r="202" spans="1:9">
      <c r="A202">
        <v>194</v>
      </c>
      <c r="B202">
        <v>2.9303566361171498</v>
      </c>
      <c r="C202">
        <v>2.8278806469587954</v>
      </c>
      <c r="D202">
        <v>2.6615158506487657</v>
      </c>
      <c r="E202">
        <v>2.5810378203890951</v>
      </c>
      <c r="F202">
        <v>2.5528782707890016</v>
      </c>
      <c r="G202">
        <v>2.5609667006378953</v>
      </c>
      <c r="H202">
        <v>2.5304496838510677</v>
      </c>
      <c r="I202">
        <v>2.5753556440862826</v>
      </c>
    </row>
    <row r="203" spans="1:9">
      <c r="A203">
        <v>195</v>
      </c>
      <c r="B203">
        <v>3.0847060299963727</v>
      </c>
      <c r="C203">
        <v>3.2003669077889292</v>
      </c>
      <c r="D203">
        <v>3.2057791513078979</v>
      </c>
      <c r="E203">
        <v>3.1866865122201311</v>
      </c>
      <c r="F203">
        <v>3.1722218239094668</v>
      </c>
      <c r="G203">
        <v>3.2042829388305036</v>
      </c>
      <c r="H203">
        <v>3.2010666735860087</v>
      </c>
      <c r="I203">
        <v>3.1945481032968996</v>
      </c>
    </row>
    <row r="204" spans="1:9">
      <c r="A204">
        <v>196</v>
      </c>
      <c r="B204">
        <v>3.0713864449917985</v>
      </c>
      <c r="C204">
        <v>3.1596123276736536</v>
      </c>
      <c r="D204">
        <v>3.1804090516325423</v>
      </c>
      <c r="E204">
        <v>3.0655333508510108</v>
      </c>
      <c r="F204">
        <v>3.0131047508031985</v>
      </c>
      <c r="G204">
        <v>3.0337791877282037</v>
      </c>
      <c r="H204">
        <v>3.0735180401953639</v>
      </c>
      <c r="I204">
        <v>3.1415470307872173</v>
      </c>
    </row>
    <row r="205" spans="1:9">
      <c r="A205">
        <v>197</v>
      </c>
      <c r="B205">
        <v>3.0087796065228423</v>
      </c>
      <c r="C205">
        <v>2.9630859622087882</v>
      </c>
      <c r="D205">
        <v>2.9047748572023284</v>
      </c>
      <c r="E205">
        <v>2.8011506168478362</v>
      </c>
      <c r="F205">
        <v>2.6660240844784169</v>
      </c>
      <c r="G205">
        <v>2.6548986490714128</v>
      </c>
      <c r="H205">
        <v>2.6198958281985187</v>
      </c>
      <c r="I205">
        <v>2.5319292112755751</v>
      </c>
    </row>
    <row r="206" spans="1:9">
      <c r="A206">
        <v>198</v>
      </c>
      <c r="B206">
        <v>3.0838859307159536</v>
      </c>
      <c r="C206">
        <v>3.0963646406084169</v>
      </c>
      <c r="D206">
        <v>3.146852246483915</v>
      </c>
      <c r="E206">
        <v>3.0788673238381179</v>
      </c>
      <c r="F206">
        <v>2.976584553937994</v>
      </c>
      <c r="G206">
        <v>2.8891411936005396</v>
      </c>
      <c r="H206">
        <v>2.85558320158616</v>
      </c>
      <c r="I206">
        <v>2.8021701007028446</v>
      </c>
    </row>
    <row r="207" spans="1:9">
      <c r="A207">
        <v>199</v>
      </c>
      <c r="B207">
        <v>3.0667436216297594</v>
      </c>
      <c r="C207">
        <v>3.1245813619230134</v>
      </c>
      <c r="D207">
        <v>3.2172073768015528</v>
      </c>
      <c r="E207">
        <v>3.2359747270017403</v>
      </c>
      <c r="F207">
        <v>3.1447209605581761</v>
      </c>
      <c r="G207">
        <v>3.1451671745054131</v>
      </c>
      <c r="H207">
        <v>3.1225268202317658</v>
      </c>
      <c r="I207">
        <v>3.0640942038802557</v>
      </c>
    </row>
    <row r="208" spans="1:9">
      <c r="A208">
        <v>200</v>
      </c>
      <c r="B208">
        <v>3.1278847186702636</v>
      </c>
      <c r="C208">
        <v>3.166643043982158</v>
      </c>
      <c r="D208">
        <v>3.254648696606437</v>
      </c>
      <c r="E208">
        <v>3.3606364279827283</v>
      </c>
      <c r="F208">
        <v>3.4111438576845172</v>
      </c>
      <c r="G208">
        <v>3.465342172794911</v>
      </c>
      <c r="H208">
        <v>3.5797775077561056</v>
      </c>
      <c r="I208">
        <v>3.5640549310363552</v>
      </c>
    </row>
    <row r="209" spans="1:9">
      <c r="A209">
        <v>201</v>
      </c>
      <c r="B209">
        <v>2.9594126303979102</v>
      </c>
      <c r="C209">
        <v>2.923048340357246</v>
      </c>
      <c r="D209">
        <v>2.949700391386616</v>
      </c>
      <c r="E209">
        <v>2.8861603465648336</v>
      </c>
      <c r="F209">
        <v>2.783200152310997</v>
      </c>
      <c r="G209">
        <v>2.6989506211546841</v>
      </c>
      <c r="H209">
        <v>2.5357017220589917</v>
      </c>
      <c r="I209">
        <v>2.421778521275419</v>
      </c>
    </row>
    <row r="210" spans="1:9">
      <c r="A210">
        <v>202</v>
      </c>
      <c r="B210">
        <v>2.9394299409118196</v>
      </c>
      <c r="C210">
        <v>2.8569419086420944</v>
      </c>
      <c r="D210">
        <v>2.7808514759289151</v>
      </c>
      <c r="E210">
        <v>2.6786084561004082</v>
      </c>
      <c r="F210">
        <v>2.659944739126463</v>
      </c>
      <c r="G210">
        <v>2.6831144383960432</v>
      </c>
      <c r="H210">
        <v>2.6257765955453434</v>
      </c>
      <c r="I210">
        <v>2.6124203589091888</v>
      </c>
    </row>
    <row r="211" spans="1:9">
      <c r="A211">
        <v>203</v>
      </c>
      <c r="B211">
        <v>3.075769839508355</v>
      </c>
      <c r="C211">
        <v>3.0813019207691776</v>
      </c>
      <c r="D211">
        <v>3.107139572052743</v>
      </c>
      <c r="E211">
        <v>3.1905998253297363</v>
      </c>
      <c r="F211">
        <v>3.2193419641264538</v>
      </c>
      <c r="G211">
        <v>3.1941673870296072</v>
      </c>
      <c r="H211">
        <v>3.1747598508157893</v>
      </c>
      <c r="I211">
        <v>3.1348668147563665</v>
      </c>
    </row>
    <row r="212" spans="1:9">
      <c r="A212">
        <v>204</v>
      </c>
      <c r="B212">
        <v>3.0418406046087454</v>
      </c>
      <c r="C212">
        <v>3.0549172251280052</v>
      </c>
      <c r="D212">
        <v>3.0230859250333935</v>
      </c>
      <c r="E212">
        <v>3.0421754529099645</v>
      </c>
      <c r="F212">
        <v>2.9560850825561524</v>
      </c>
      <c r="G212">
        <v>2.9356346979947028</v>
      </c>
      <c r="H212">
        <v>2.9640407054679412</v>
      </c>
      <c r="I212">
        <v>2.9634058085036759</v>
      </c>
    </row>
    <row r="213" spans="1:9">
      <c r="A213">
        <v>205</v>
      </c>
      <c r="B213">
        <v>2.9464827944100547</v>
      </c>
      <c r="C213">
        <v>2.8945736579573591</v>
      </c>
      <c r="D213">
        <v>2.7625122230426715</v>
      </c>
      <c r="E213">
        <v>2.7368192595686129</v>
      </c>
      <c r="F213">
        <v>2.8017349355898014</v>
      </c>
      <c r="G213">
        <v>2.7904108328311339</v>
      </c>
      <c r="H213">
        <v>2.7476670405326882</v>
      </c>
      <c r="I213">
        <v>2.6978142410917068</v>
      </c>
    </row>
    <row r="214" spans="1:9">
      <c r="A214">
        <v>206</v>
      </c>
      <c r="B214">
        <v>3.0111817527315794</v>
      </c>
      <c r="C214">
        <v>2.9696194918397496</v>
      </c>
      <c r="D214">
        <v>2.8655629634412145</v>
      </c>
      <c r="E214">
        <v>2.7767217016501675</v>
      </c>
      <c r="F214">
        <v>2.7605127508611416</v>
      </c>
      <c r="G214">
        <v>2.6891193771626032</v>
      </c>
      <c r="H214">
        <v>2.6839492054265341</v>
      </c>
      <c r="I214">
        <v>2.6484717400907729</v>
      </c>
    </row>
    <row r="215" spans="1:9">
      <c r="A215">
        <v>207</v>
      </c>
      <c r="B215">
        <v>3.1642714514161017</v>
      </c>
      <c r="C215">
        <v>3.0283810022735365</v>
      </c>
      <c r="D215">
        <v>2.8981664354802104</v>
      </c>
      <c r="E215">
        <v>2.8716391938052181</v>
      </c>
      <c r="F215">
        <v>2.9116846563844869</v>
      </c>
      <c r="G215">
        <v>2.8218769213930308</v>
      </c>
      <c r="H215">
        <v>2.7774960064451339</v>
      </c>
      <c r="I215">
        <v>2.641265448872244</v>
      </c>
    </row>
    <row r="216" spans="1:9">
      <c r="A216">
        <v>208</v>
      </c>
      <c r="B216">
        <v>3.0591297322664563</v>
      </c>
      <c r="C216">
        <v>3.0553611396715876</v>
      </c>
      <c r="D216">
        <v>2.9668932180368919</v>
      </c>
      <c r="E216">
        <v>2.823721568698518</v>
      </c>
      <c r="F216">
        <v>2.7875276898616352</v>
      </c>
      <c r="G216">
        <v>2.9228575106868346</v>
      </c>
      <c r="H216">
        <v>3.0817021283910937</v>
      </c>
      <c r="I216">
        <v>3.0841485837653604</v>
      </c>
    </row>
    <row r="217" spans="1:9">
      <c r="A217">
        <v>209</v>
      </c>
      <c r="B217">
        <v>3.1313432865603739</v>
      </c>
      <c r="C217">
        <v>3.2122769605934027</v>
      </c>
      <c r="D217">
        <v>3.2616576298514719</v>
      </c>
      <c r="E217">
        <v>3.3923057228816975</v>
      </c>
      <c r="F217">
        <v>3.5173890038355804</v>
      </c>
      <c r="G217">
        <v>3.5530093260953328</v>
      </c>
      <c r="H217">
        <v>3.622219116912567</v>
      </c>
      <c r="I217">
        <v>3.5998761005387538</v>
      </c>
    </row>
    <row r="218" spans="1:9">
      <c r="A218">
        <v>210</v>
      </c>
      <c r="B218">
        <v>3.0302782871398053</v>
      </c>
      <c r="C218">
        <v>2.9975926463142022</v>
      </c>
      <c r="D218">
        <v>2.9874715296001169</v>
      </c>
      <c r="E218">
        <v>2.9055852848173576</v>
      </c>
      <c r="F218">
        <v>2.8258247374240169</v>
      </c>
      <c r="G218">
        <v>2.6877718449743062</v>
      </c>
      <c r="H218">
        <v>2.6359340898275514</v>
      </c>
      <c r="I218">
        <v>2.6047158626505986</v>
      </c>
    </row>
    <row r="219" spans="1:9">
      <c r="A219">
        <v>211</v>
      </c>
      <c r="B219">
        <v>3.0238607226863357</v>
      </c>
      <c r="C219">
        <v>3.1018797120234929</v>
      </c>
      <c r="D219">
        <v>3.0126999421664653</v>
      </c>
      <c r="E219">
        <v>2.9042196319669804</v>
      </c>
      <c r="F219">
        <v>2.947188043192551</v>
      </c>
      <c r="G219">
        <v>3.007006309039653</v>
      </c>
      <c r="H219">
        <v>2.9480430705795242</v>
      </c>
      <c r="I219">
        <v>2.9248823191691762</v>
      </c>
    </row>
    <row r="220" spans="1:9">
      <c r="A220">
        <v>212</v>
      </c>
      <c r="B220">
        <v>3.0244951268469085</v>
      </c>
      <c r="C220">
        <v>3.0135758491441211</v>
      </c>
      <c r="D220">
        <v>3.0478651602041209</v>
      </c>
      <c r="E220">
        <v>2.975629901567598</v>
      </c>
      <c r="F220">
        <v>2.9887252575808279</v>
      </c>
      <c r="G220">
        <v>3.0134146493872032</v>
      </c>
      <c r="H220">
        <v>2.9139091162061219</v>
      </c>
      <c r="I220">
        <v>2.8872510992378975</v>
      </c>
    </row>
    <row r="221" spans="1:9">
      <c r="A221">
        <v>213</v>
      </c>
      <c r="B221">
        <v>3.0692095632670529</v>
      </c>
      <c r="C221">
        <v>3.1025526155184608</v>
      </c>
      <c r="D221">
        <v>3.0971080085687275</v>
      </c>
      <c r="E221">
        <v>3.2291526244833566</v>
      </c>
      <c r="F221">
        <v>3.3140665902294582</v>
      </c>
      <c r="G221">
        <v>3.372326803931728</v>
      </c>
      <c r="H221">
        <v>3.4529318739444834</v>
      </c>
      <c r="I221">
        <v>3.5167796843395265</v>
      </c>
    </row>
    <row r="222" spans="1:9">
      <c r="A222">
        <v>214</v>
      </c>
      <c r="B222">
        <v>3.0438648052148527</v>
      </c>
      <c r="C222">
        <v>3.0928030635301593</v>
      </c>
      <c r="D222">
        <v>3.0748030361566805</v>
      </c>
      <c r="E222">
        <v>3.0998769219160129</v>
      </c>
      <c r="F222">
        <v>3.0538742601278228</v>
      </c>
      <c r="G222">
        <v>3.0213914073964174</v>
      </c>
      <c r="H222">
        <v>2.9338186624606615</v>
      </c>
      <c r="I222">
        <v>2.9074551048894062</v>
      </c>
    </row>
    <row r="223" spans="1:9">
      <c r="A223">
        <v>215</v>
      </c>
      <c r="B223">
        <v>3.0500318299800444</v>
      </c>
      <c r="C223">
        <v>3.0489105827623604</v>
      </c>
      <c r="D223">
        <v>3.0468290880033226</v>
      </c>
      <c r="E223">
        <v>3.0661995571311218</v>
      </c>
      <c r="F223">
        <v>3.0696983978539256</v>
      </c>
      <c r="G223">
        <v>2.9535051692381877</v>
      </c>
      <c r="H223">
        <v>2.9639461245401924</v>
      </c>
      <c r="I223">
        <v>3.0326808061857231</v>
      </c>
    </row>
    <row r="224" spans="1:9">
      <c r="A224">
        <v>216</v>
      </c>
      <c r="B224">
        <v>2.9878316230258948</v>
      </c>
      <c r="C224">
        <v>2.9296279317659866</v>
      </c>
      <c r="D224">
        <v>3.0004660415915523</v>
      </c>
      <c r="E224">
        <v>3.0854280043301698</v>
      </c>
      <c r="F224">
        <v>3.0992517121792478</v>
      </c>
      <c r="G224">
        <v>3.0980784977771947</v>
      </c>
      <c r="H224">
        <v>3.0724531611208574</v>
      </c>
      <c r="I224">
        <v>2.9711574325028929</v>
      </c>
    </row>
    <row r="225" spans="1:9">
      <c r="A225">
        <v>217</v>
      </c>
      <c r="B225">
        <v>3.0420799716036342</v>
      </c>
      <c r="C225">
        <v>2.9095720759401473</v>
      </c>
      <c r="D225">
        <v>2.7029708326683153</v>
      </c>
      <c r="E225">
        <v>2.659746027180502</v>
      </c>
      <c r="F225">
        <v>2.6663939458650616</v>
      </c>
      <c r="G225">
        <v>2.5796186360286537</v>
      </c>
      <c r="H225">
        <v>2.5384055495461202</v>
      </c>
      <c r="I225">
        <v>2.5098214741210336</v>
      </c>
    </row>
    <row r="226" spans="1:9">
      <c r="A226">
        <v>218</v>
      </c>
      <c r="B226">
        <v>3.0763646953419586</v>
      </c>
      <c r="C226">
        <v>2.9670115042940668</v>
      </c>
      <c r="D226">
        <v>2.915879105261912</v>
      </c>
      <c r="E226">
        <v>2.9055418411386968</v>
      </c>
      <c r="F226">
        <v>2.8072618976881047</v>
      </c>
      <c r="G226">
        <v>2.7788758108418969</v>
      </c>
      <c r="H226">
        <v>2.7033212098696628</v>
      </c>
      <c r="I226">
        <v>2.618509492529387</v>
      </c>
    </row>
    <row r="227" spans="1:9">
      <c r="A227">
        <v>219</v>
      </c>
      <c r="B227">
        <v>3.0062062673475594</v>
      </c>
      <c r="C227">
        <v>3.0127947177929211</v>
      </c>
      <c r="D227">
        <v>2.9894560143099924</v>
      </c>
      <c r="E227">
        <v>2.9419892342588616</v>
      </c>
      <c r="F227">
        <v>2.9179501437538367</v>
      </c>
      <c r="G227">
        <v>2.9196371055161983</v>
      </c>
      <c r="H227">
        <v>2.9094983173624009</v>
      </c>
      <c r="I227">
        <v>2.9773050652675375</v>
      </c>
    </row>
    <row r="228" spans="1:9">
      <c r="A228">
        <v>220</v>
      </c>
      <c r="B228">
        <v>2.9749619884476406</v>
      </c>
      <c r="C228">
        <v>2.9751520602350365</v>
      </c>
      <c r="D228">
        <v>2.9351461027410428</v>
      </c>
      <c r="E228">
        <v>2.9813716825819672</v>
      </c>
      <c r="F228">
        <v>3.0816112936483053</v>
      </c>
      <c r="G228">
        <v>3.0776957826751277</v>
      </c>
      <c r="H228">
        <v>3.0061749452857711</v>
      </c>
      <c r="I228">
        <v>2.9743051786272439</v>
      </c>
    </row>
    <row r="229" spans="1:9">
      <c r="A229">
        <v>221</v>
      </c>
      <c r="B229">
        <v>2.9905207810969978</v>
      </c>
      <c r="C229">
        <v>3.0005461196280767</v>
      </c>
      <c r="D229">
        <v>2.9227575660691945</v>
      </c>
      <c r="E229">
        <v>2.7656989592706585</v>
      </c>
      <c r="F229">
        <v>2.7040649552695251</v>
      </c>
      <c r="G229">
        <v>2.7034511272265433</v>
      </c>
      <c r="H229">
        <v>2.8694511025447067</v>
      </c>
      <c r="I229">
        <v>3.0032249385143328</v>
      </c>
    </row>
    <row r="230" spans="1:9">
      <c r="A230">
        <v>222</v>
      </c>
      <c r="B230">
        <v>3.0817252081943614</v>
      </c>
      <c r="C230">
        <v>3.0944820294588551</v>
      </c>
      <c r="D230">
        <v>3.06545092701068</v>
      </c>
      <c r="E230">
        <v>3.1637826771054423</v>
      </c>
      <c r="F230">
        <v>3.2490330365322349</v>
      </c>
      <c r="G230">
        <v>3.1845487802292896</v>
      </c>
      <c r="H230">
        <v>3.1733825249361876</v>
      </c>
      <c r="I230">
        <v>3.1566134927926286</v>
      </c>
    </row>
    <row r="231" spans="1:9">
      <c r="A231">
        <v>223</v>
      </c>
      <c r="B231">
        <v>2.9756027290842368</v>
      </c>
      <c r="C231">
        <v>2.923879705580847</v>
      </c>
      <c r="D231">
        <v>2.9065693032763513</v>
      </c>
      <c r="E231">
        <v>2.8803290704485187</v>
      </c>
      <c r="F231">
        <v>2.9174842345828056</v>
      </c>
      <c r="G231">
        <v>2.9883060620976312</v>
      </c>
      <c r="H231">
        <v>2.9884889236249421</v>
      </c>
      <c r="I231">
        <v>2.9907560541076705</v>
      </c>
    </row>
    <row r="232" spans="1:9">
      <c r="A232">
        <v>224</v>
      </c>
      <c r="B232">
        <v>3.0184984502968266</v>
      </c>
      <c r="C232">
        <v>2.8337026798418514</v>
      </c>
      <c r="D232">
        <v>2.7091712407817106</v>
      </c>
      <c r="E232">
        <v>2.7567364759959196</v>
      </c>
      <c r="F232">
        <v>2.7454894328240047</v>
      </c>
      <c r="G232">
        <v>2.6739677244207103</v>
      </c>
      <c r="H232">
        <v>2.6123594411853368</v>
      </c>
      <c r="I232">
        <v>2.6724333113876835</v>
      </c>
    </row>
    <row r="233" spans="1:9">
      <c r="A233">
        <v>225</v>
      </c>
      <c r="B233">
        <v>3.0269851371851053</v>
      </c>
      <c r="C233">
        <v>2.948008360418271</v>
      </c>
      <c r="D233">
        <v>2.9618656912733492</v>
      </c>
      <c r="E233">
        <v>2.8374780983660033</v>
      </c>
      <c r="F233">
        <v>2.6940745955731695</v>
      </c>
      <c r="G233">
        <v>2.6726755938722055</v>
      </c>
      <c r="H233">
        <v>2.5397668982690922</v>
      </c>
      <c r="I233">
        <v>2.4801258466222835</v>
      </c>
    </row>
    <row r="234" spans="1:9">
      <c r="A234">
        <v>226</v>
      </c>
      <c r="B234">
        <v>3.1326497000656057</v>
      </c>
      <c r="C234">
        <v>3.1755305204124737</v>
      </c>
      <c r="D234">
        <v>3.2642914653162367</v>
      </c>
      <c r="E234">
        <v>3.3756089194331298</v>
      </c>
      <c r="F234">
        <v>3.4597940139247432</v>
      </c>
      <c r="G234">
        <v>3.5295226440825807</v>
      </c>
      <c r="H234">
        <v>3.6287543192513652</v>
      </c>
      <c r="I234">
        <v>3.6614063106149777</v>
      </c>
    </row>
    <row r="235" spans="1:9">
      <c r="A235">
        <v>227</v>
      </c>
      <c r="B235">
        <v>2.9418819387754929</v>
      </c>
      <c r="C235">
        <v>2.8187851123832965</v>
      </c>
      <c r="D235">
        <v>2.7674994174291045</v>
      </c>
      <c r="E235">
        <v>2.7871600403574943</v>
      </c>
      <c r="F235">
        <v>2.9289394483231095</v>
      </c>
      <c r="G235">
        <v>2.9132204624289808</v>
      </c>
      <c r="H235">
        <v>2.8897660225205253</v>
      </c>
      <c r="I235">
        <v>2.8629440317576056</v>
      </c>
    </row>
    <row r="236" spans="1:9">
      <c r="A236">
        <v>228</v>
      </c>
      <c r="B236">
        <v>3.0679967389094256</v>
      </c>
      <c r="C236">
        <v>3.0330501898473075</v>
      </c>
      <c r="D236">
        <v>3.0075410648690961</v>
      </c>
      <c r="E236">
        <v>2.8361831500592865</v>
      </c>
      <c r="F236">
        <v>2.8047752854555505</v>
      </c>
      <c r="G236">
        <v>2.7333651670624048</v>
      </c>
      <c r="H236">
        <v>2.697975377726813</v>
      </c>
      <c r="I236">
        <v>2.6836528315618016</v>
      </c>
    </row>
    <row r="237" spans="1:9">
      <c r="A237">
        <v>229</v>
      </c>
      <c r="B237">
        <v>3.0166858835512866</v>
      </c>
      <c r="C237">
        <v>2.9197149834426264</v>
      </c>
      <c r="D237">
        <v>2.922687616127583</v>
      </c>
      <c r="E237">
        <v>2.8107427370481686</v>
      </c>
      <c r="F237">
        <v>2.6599182581751246</v>
      </c>
      <c r="G237">
        <v>2.6040935559597562</v>
      </c>
      <c r="H237">
        <v>2.5617708085310262</v>
      </c>
      <c r="I237">
        <v>2.4951513702569144</v>
      </c>
    </row>
    <row r="238" spans="1:9">
      <c r="A238">
        <v>230</v>
      </c>
      <c r="B238">
        <v>2.9376201527736776</v>
      </c>
      <c r="C238">
        <v>2.9225454550088918</v>
      </c>
      <c r="D238">
        <v>2.9249432226174021</v>
      </c>
      <c r="E238">
        <v>2.9421802226879725</v>
      </c>
      <c r="F238">
        <v>2.9727158795522359</v>
      </c>
      <c r="G238">
        <v>2.9251268362112137</v>
      </c>
      <c r="H238">
        <v>2.9790802159044181</v>
      </c>
      <c r="I238">
        <v>3.0195985043966225</v>
      </c>
    </row>
    <row r="239" spans="1:9">
      <c r="A239">
        <v>231</v>
      </c>
      <c r="B239">
        <v>3.0766448169928067</v>
      </c>
      <c r="C239">
        <v>3.1489152934876476</v>
      </c>
      <c r="D239">
        <v>3.1883226809408995</v>
      </c>
      <c r="E239">
        <v>3.1458908302231028</v>
      </c>
      <c r="F239">
        <v>3.2757023947053421</v>
      </c>
      <c r="G239">
        <v>3.4879331666759978</v>
      </c>
      <c r="H239">
        <v>3.5435758489191529</v>
      </c>
      <c r="I239">
        <v>3.5089837475915351</v>
      </c>
    </row>
    <row r="240" spans="1:9">
      <c r="A240">
        <v>232</v>
      </c>
      <c r="B240">
        <v>2.874927814754717</v>
      </c>
      <c r="C240">
        <v>2.8171392309945884</v>
      </c>
      <c r="D240">
        <v>2.711155962049677</v>
      </c>
      <c r="E240">
        <v>2.6087087236496393</v>
      </c>
      <c r="F240">
        <v>2.5525058886145651</v>
      </c>
      <c r="G240">
        <v>2.4567671288539574</v>
      </c>
      <c r="H240">
        <v>2.4280083126602894</v>
      </c>
      <c r="I240">
        <v>2.4762855217557012</v>
      </c>
    </row>
    <row r="241" spans="1:9">
      <c r="A241">
        <v>233</v>
      </c>
      <c r="B241">
        <v>3.1277312731632896</v>
      </c>
      <c r="C241">
        <v>3.0800257519183885</v>
      </c>
      <c r="D241">
        <v>2.9878734609557349</v>
      </c>
      <c r="E241">
        <v>2.9017704165917619</v>
      </c>
      <c r="F241">
        <v>2.8304410304242009</v>
      </c>
      <c r="G241">
        <v>2.78901446678517</v>
      </c>
      <c r="H241">
        <v>2.7837583121169622</v>
      </c>
      <c r="I241">
        <v>2.7677945962577399</v>
      </c>
    </row>
    <row r="242" spans="1:9">
      <c r="A242">
        <v>234</v>
      </c>
      <c r="B242">
        <v>3.0733221522406491</v>
      </c>
      <c r="C242">
        <v>3.0579135632309455</v>
      </c>
      <c r="D242">
        <v>3.0695066961442703</v>
      </c>
      <c r="E242">
        <v>3.0922948286761653</v>
      </c>
      <c r="F242">
        <v>3.017146731230524</v>
      </c>
      <c r="G242">
        <v>2.9964706242432677</v>
      </c>
      <c r="H242">
        <v>3.0449919736470612</v>
      </c>
      <c r="I242">
        <v>3.0201705825944565</v>
      </c>
    </row>
    <row r="243" spans="1:9">
      <c r="A243">
        <v>235</v>
      </c>
      <c r="B243">
        <v>3.0409540290752681</v>
      </c>
      <c r="C243">
        <v>3.0005349875172982</v>
      </c>
      <c r="D243">
        <v>2.9729648879068291</v>
      </c>
      <c r="E243">
        <v>2.8744408358001823</v>
      </c>
      <c r="F243">
        <v>2.8642803690173326</v>
      </c>
      <c r="G243">
        <v>2.6720669323693622</v>
      </c>
      <c r="H243">
        <v>2.4666267056503708</v>
      </c>
      <c r="I243">
        <v>2.3169053854441426</v>
      </c>
    </row>
    <row r="244" spans="1:9">
      <c r="A244">
        <v>236</v>
      </c>
      <c r="B244">
        <v>3.1120061769896754</v>
      </c>
      <c r="C244">
        <v>3.1583469285045767</v>
      </c>
      <c r="D244">
        <v>3.1308420782706281</v>
      </c>
      <c r="E244">
        <v>3.1872775841320218</v>
      </c>
      <c r="F244">
        <v>3.2144312783179756</v>
      </c>
      <c r="G244">
        <v>3.2746284599921007</v>
      </c>
      <c r="H244">
        <v>3.3405905052804665</v>
      </c>
      <c r="I244">
        <v>3.2648038943612732</v>
      </c>
    </row>
    <row r="245" spans="1:9">
      <c r="A245">
        <v>237</v>
      </c>
      <c r="B245">
        <v>2.9921655498659194</v>
      </c>
      <c r="C245">
        <v>3.0160001274094106</v>
      </c>
      <c r="D245">
        <v>2.9678126874006248</v>
      </c>
      <c r="E245">
        <v>2.8727799720854179</v>
      </c>
      <c r="F245">
        <v>2.7916409528233119</v>
      </c>
      <c r="G245">
        <v>2.7777519406832902</v>
      </c>
      <c r="H245">
        <v>2.7917662094050706</v>
      </c>
      <c r="I245">
        <v>2.7574348213431952</v>
      </c>
    </row>
    <row r="246" spans="1:9">
      <c r="A246">
        <v>238</v>
      </c>
      <c r="B246">
        <v>2.9733584773771313</v>
      </c>
      <c r="C246">
        <v>2.9967956473652229</v>
      </c>
      <c r="D246">
        <v>2.9415891388565401</v>
      </c>
      <c r="E246">
        <v>2.9920254351425175</v>
      </c>
      <c r="F246">
        <v>3.2366308454597754</v>
      </c>
      <c r="G246">
        <v>3.3171131967765133</v>
      </c>
      <c r="H246">
        <v>3.3492034447874852</v>
      </c>
      <c r="I246">
        <v>3.363813842071588</v>
      </c>
    </row>
    <row r="247" spans="1:9">
      <c r="A247">
        <v>239</v>
      </c>
      <c r="B247">
        <v>3.0230246249121016</v>
      </c>
      <c r="C247">
        <v>3.0400439571948832</v>
      </c>
      <c r="D247">
        <v>3.1627417887699769</v>
      </c>
      <c r="E247">
        <v>3.2753287037226237</v>
      </c>
      <c r="F247">
        <v>3.322982391161541</v>
      </c>
      <c r="G247">
        <v>3.366383338947891</v>
      </c>
      <c r="H247">
        <v>3.3712453124039841</v>
      </c>
      <c r="I247">
        <v>3.3469288781924078</v>
      </c>
    </row>
    <row r="248" spans="1:9">
      <c r="A248">
        <v>240</v>
      </c>
      <c r="B248">
        <v>3.1043460104242682</v>
      </c>
      <c r="C248">
        <v>3.1706269433788439</v>
      </c>
      <c r="D248">
        <v>3.2542104384946096</v>
      </c>
      <c r="E248">
        <v>3.2849141107263278</v>
      </c>
      <c r="F248">
        <v>3.3382896924939831</v>
      </c>
      <c r="G248">
        <v>3.3852986558814395</v>
      </c>
      <c r="H248">
        <v>3.2966609635215018</v>
      </c>
      <c r="I248">
        <v>3.2505309342066648</v>
      </c>
    </row>
    <row r="249" spans="1:9">
      <c r="A249">
        <v>241</v>
      </c>
      <c r="B249">
        <v>3.0154420329544753</v>
      </c>
      <c r="C249">
        <v>3.0171405751496296</v>
      </c>
      <c r="D249">
        <v>2.9706264116910566</v>
      </c>
      <c r="E249">
        <v>2.9876951107368148</v>
      </c>
      <c r="F249">
        <v>3.1630733153694908</v>
      </c>
      <c r="G249">
        <v>3.3356734096736935</v>
      </c>
      <c r="H249">
        <v>3.3693360648649304</v>
      </c>
      <c r="I249">
        <v>3.5067853932586361</v>
      </c>
    </row>
    <row r="250" spans="1:9">
      <c r="A250">
        <v>242</v>
      </c>
      <c r="B250">
        <v>3.0022869333726163</v>
      </c>
      <c r="C250">
        <v>2.9605151842216335</v>
      </c>
      <c r="D250">
        <v>2.980066085257568</v>
      </c>
      <c r="E250">
        <v>3.0652954811290862</v>
      </c>
      <c r="F250">
        <v>3.1272519338928642</v>
      </c>
      <c r="G250">
        <v>3.0788299495473388</v>
      </c>
      <c r="H250">
        <v>3.019553109988431</v>
      </c>
      <c r="I250">
        <v>2.953150943753077</v>
      </c>
    </row>
    <row r="251" spans="1:9">
      <c r="A251">
        <v>243</v>
      </c>
      <c r="B251">
        <v>3.1071526138863872</v>
      </c>
      <c r="C251">
        <v>3.1773458295449211</v>
      </c>
      <c r="D251">
        <v>3.1004928257969571</v>
      </c>
      <c r="E251">
        <v>3.1112279298965637</v>
      </c>
      <c r="F251">
        <v>3.0247996122339256</v>
      </c>
      <c r="G251">
        <v>3.0268251588642219</v>
      </c>
      <c r="H251">
        <v>2.9928728448054103</v>
      </c>
      <c r="I251">
        <v>2.9773314342405022</v>
      </c>
    </row>
    <row r="252" spans="1:9">
      <c r="A252">
        <v>244</v>
      </c>
      <c r="B252">
        <v>3.1476141605546402</v>
      </c>
      <c r="C252">
        <v>3.1635338938435482</v>
      </c>
      <c r="D252">
        <v>3.1094691082080157</v>
      </c>
      <c r="E252">
        <v>3.0195740763303678</v>
      </c>
      <c r="F252">
        <v>2.994321323819868</v>
      </c>
      <c r="G252">
        <v>2.9386761540944</v>
      </c>
      <c r="H252">
        <v>2.8683454393319749</v>
      </c>
      <c r="I252">
        <v>2.8084960086639819</v>
      </c>
    </row>
    <row r="253" spans="1:9">
      <c r="A253">
        <v>245</v>
      </c>
      <c r="B253">
        <v>3.0137643130220622</v>
      </c>
      <c r="C253">
        <v>2.9605115147269183</v>
      </c>
      <c r="D253">
        <v>2.8745815895235083</v>
      </c>
      <c r="E253">
        <v>2.786331733400643</v>
      </c>
      <c r="F253">
        <v>2.7707072024693802</v>
      </c>
      <c r="G253">
        <v>2.7337687620466893</v>
      </c>
      <c r="H253">
        <v>2.6248377110685222</v>
      </c>
      <c r="I253">
        <v>2.5927843554934533</v>
      </c>
    </row>
    <row r="254" spans="1:9">
      <c r="A254">
        <v>246</v>
      </c>
      <c r="B254">
        <v>3.0110866355859844</v>
      </c>
      <c r="C254">
        <v>2.9346017213276236</v>
      </c>
      <c r="D254">
        <v>2.8121748532353665</v>
      </c>
      <c r="E254">
        <v>2.7874828923098747</v>
      </c>
      <c r="F254">
        <v>2.7970474275355466</v>
      </c>
      <c r="G254">
        <v>2.8270183810372482</v>
      </c>
      <c r="H254">
        <v>2.8925764112248542</v>
      </c>
      <c r="I254">
        <v>2.9570681921268887</v>
      </c>
    </row>
    <row r="255" spans="1:9">
      <c r="A255">
        <v>247</v>
      </c>
      <c r="B255">
        <v>3.1398437614704022</v>
      </c>
      <c r="C255">
        <v>3.2486295962460994</v>
      </c>
      <c r="D255">
        <v>3.2114548327133599</v>
      </c>
      <c r="E255">
        <v>3.1731314458317548</v>
      </c>
      <c r="F255">
        <v>3.1441551147247422</v>
      </c>
      <c r="G255">
        <v>3.106779770861718</v>
      </c>
      <c r="H255">
        <v>3.1947709813668301</v>
      </c>
      <c r="I255">
        <v>3.1708550599298566</v>
      </c>
    </row>
    <row r="256" spans="1:9">
      <c r="A256">
        <v>248</v>
      </c>
      <c r="B256">
        <v>2.9563332479582503</v>
      </c>
      <c r="C256">
        <v>2.8642903474572212</v>
      </c>
      <c r="D256">
        <v>2.804414527346808</v>
      </c>
      <c r="E256">
        <v>2.686708012974012</v>
      </c>
      <c r="F256">
        <v>2.5136301794257045</v>
      </c>
      <c r="G256">
        <v>2.4372861698573094</v>
      </c>
      <c r="H256">
        <v>2.338262404549512</v>
      </c>
      <c r="I256">
        <v>2.3039127482072899</v>
      </c>
    </row>
    <row r="257" spans="1:9">
      <c r="A257">
        <v>249</v>
      </c>
      <c r="B257">
        <v>2.9866113199718809</v>
      </c>
      <c r="C257">
        <v>2.885562909203196</v>
      </c>
      <c r="D257">
        <v>2.6859986014304083</v>
      </c>
      <c r="E257">
        <v>2.7092895517455209</v>
      </c>
      <c r="F257">
        <v>2.6925467503537748</v>
      </c>
      <c r="G257">
        <v>2.6855126154357092</v>
      </c>
      <c r="H257">
        <v>2.7504264970944767</v>
      </c>
      <c r="I257">
        <v>2.7414736620761655</v>
      </c>
    </row>
    <row r="258" spans="1:9">
      <c r="A258">
        <v>250</v>
      </c>
      <c r="B258">
        <v>3.0884916055109293</v>
      </c>
      <c r="C258">
        <v>3.1546846161709667</v>
      </c>
      <c r="D258">
        <v>3.0209682144169525</v>
      </c>
      <c r="E258">
        <v>2.8940922220969987</v>
      </c>
      <c r="F258">
        <v>2.8716929177850954</v>
      </c>
      <c r="G258">
        <v>2.8427455057302766</v>
      </c>
      <c r="H258">
        <v>2.8145329069263698</v>
      </c>
      <c r="I258">
        <v>2.8469699186536586</v>
      </c>
    </row>
    <row r="259" spans="1:9">
      <c r="A259">
        <v>251</v>
      </c>
      <c r="B259">
        <v>3.1178310241792717</v>
      </c>
      <c r="C259">
        <v>3.1937443201778555</v>
      </c>
      <c r="D259">
        <v>3.2502084794969295</v>
      </c>
      <c r="E259">
        <v>3.2779940394971248</v>
      </c>
      <c r="F259">
        <v>3.2731412697246727</v>
      </c>
      <c r="G259">
        <v>3.2562728332564155</v>
      </c>
      <c r="H259">
        <v>3.2375604033764329</v>
      </c>
      <c r="I259">
        <v>3.1734230136997739</v>
      </c>
    </row>
    <row r="260" spans="1:9">
      <c r="A260">
        <v>252</v>
      </c>
      <c r="B260">
        <v>2.9231171220118477</v>
      </c>
      <c r="C260">
        <v>2.8101882895172103</v>
      </c>
      <c r="D260">
        <v>2.75842484161958</v>
      </c>
      <c r="E260">
        <v>2.6461274691050951</v>
      </c>
      <c r="F260">
        <v>2.5448179194043483</v>
      </c>
      <c r="G260">
        <v>2.4324684957357299</v>
      </c>
      <c r="H260">
        <v>2.3849377924073591</v>
      </c>
      <c r="I260">
        <v>2.3484294380412032</v>
      </c>
    </row>
    <row r="261" spans="1:9">
      <c r="A261">
        <v>253</v>
      </c>
      <c r="B261">
        <v>3.2060605634236197</v>
      </c>
      <c r="C261">
        <v>3.2388870027612957</v>
      </c>
      <c r="D261">
        <v>3.1435775438589295</v>
      </c>
      <c r="E261">
        <v>3.2094089671407087</v>
      </c>
      <c r="F261">
        <v>3.2634588595469696</v>
      </c>
      <c r="G261">
        <v>3.2709132644176293</v>
      </c>
      <c r="H261">
        <v>3.2432266591665999</v>
      </c>
      <c r="I261">
        <v>3.1290251144981531</v>
      </c>
    </row>
    <row r="262" spans="1:9">
      <c r="A262">
        <v>254</v>
      </c>
      <c r="B262">
        <v>3.0886323585262767</v>
      </c>
      <c r="C262">
        <v>3.1928552569404971</v>
      </c>
      <c r="D262">
        <v>3.2119752247176634</v>
      </c>
      <c r="E262">
        <v>3.1424220482345695</v>
      </c>
      <c r="F262">
        <v>3.0892166796077021</v>
      </c>
      <c r="G262">
        <v>3.1160565973662635</v>
      </c>
      <c r="H262">
        <v>3.0792584128642968</v>
      </c>
      <c r="I262">
        <v>3.1266468165547803</v>
      </c>
    </row>
    <row r="263" spans="1:9">
      <c r="A263">
        <v>255</v>
      </c>
      <c r="B263">
        <v>3.0102855723309618</v>
      </c>
      <c r="C263">
        <v>3.0124376462211053</v>
      </c>
      <c r="D263">
        <v>3.1232044377754957</v>
      </c>
      <c r="E263">
        <v>3.1292238114420079</v>
      </c>
      <c r="F263">
        <v>3.0761295766085111</v>
      </c>
      <c r="G263">
        <v>3.0188919505842544</v>
      </c>
      <c r="H263">
        <v>2.9516010343877639</v>
      </c>
      <c r="I263">
        <v>2.8433119649170782</v>
      </c>
    </row>
    <row r="264" spans="1:9">
      <c r="A264">
        <v>256</v>
      </c>
      <c r="B264">
        <v>2.8926332519778803</v>
      </c>
      <c r="C264">
        <v>2.8603804532869428</v>
      </c>
      <c r="D264">
        <v>2.882419834037476</v>
      </c>
      <c r="E264">
        <v>2.7795355506078501</v>
      </c>
      <c r="F264">
        <v>2.6978712141702368</v>
      </c>
      <c r="G264">
        <v>2.6176315848256819</v>
      </c>
      <c r="H264">
        <v>2.5439836428187923</v>
      </c>
      <c r="I264">
        <v>2.490718804851582</v>
      </c>
    </row>
    <row r="265" spans="1:9">
      <c r="A265">
        <v>257</v>
      </c>
      <c r="B265">
        <v>3.157373441127663</v>
      </c>
      <c r="C265">
        <v>3.2573083643290204</v>
      </c>
      <c r="D265">
        <v>3.2119278972127332</v>
      </c>
      <c r="E265">
        <v>3.3018430251920265</v>
      </c>
      <c r="F265">
        <v>3.4856243329086989</v>
      </c>
      <c r="G265">
        <v>3.520390071595239</v>
      </c>
      <c r="H265">
        <v>3.5198897906670257</v>
      </c>
      <c r="I265">
        <v>3.4498236103410429</v>
      </c>
    </row>
    <row r="266" spans="1:9">
      <c r="A266">
        <v>258</v>
      </c>
      <c r="B266">
        <v>3.0414406258309494</v>
      </c>
      <c r="C266">
        <v>3.147313481225213</v>
      </c>
      <c r="D266">
        <v>3.2736736990822628</v>
      </c>
      <c r="E266">
        <v>3.2226819983550543</v>
      </c>
      <c r="F266">
        <v>3.1497815739961226</v>
      </c>
      <c r="G266">
        <v>3.0722163847432791</v>
      </c>
      <c r="H266">
        <v>2.9996347621580162</v>
      </c>
      <c r="I266">
        <v>2.8937916656997595</v>
      </c>
    </row>
    <row r="267" spans="1:9">
      <c r="A267">
        <v>259</v>
      </c>
      <c r="B267">
        <v>2.9854585532123159</v>
      </c>
      <c r="C267">
        <v>3.0377863843896904</v>
      </c>
      <c r="D267">
        <v>3.1508254589120921</v>
      </c>
      <c r="E267">
        <v>3.2410248766194649</v>
      </c>
      <c r="F267">
        <v>3.2715371467802217</v>
      </c>
      <c r="G267">
        <v>3.3589981178972832</v>
      </c>
      <c r="H267">
        <v>3.3787603162274737</v>
      </c>
      <c r="I267">
        <v>3.4219410023646653</v>
      </c>
    </row>
    <row r="268" spans="1:9">
      <c r="A268">
        <v>260</v>
      </c>
      <c r="B268">
        <v>3.0071954347429832</v>
      </c>
      <c r="C268">
        <v>3.033212833175654</v>
      </c>
      <c r="D268">
        <v>3.0693680671852785</v>
      </c>
      <c r="E268">
        <v>3.0927940996873007</v>
      </c>
      <c r="F268">
        <v>3.1046520671852345</v>
      </c>
      <c r="G268">
        <v>3.170592366479462</v>
      </c>
      <c r="H268">
        <v>3.1613547991857121</v>
      </c>
      <c r="I268">
        <v>3.0967916038694496</v>
      </c>
    </row>
    <row r="269" spans="1:9">
      <c r="A269">
        <v>261</v>
      </c>
      <c r="B269">
        <v>2.9926086954337485</v>
      </c>
      <c r="C269">
        <v>3.0128925756545519</v>
      </c>
      <c r="D269">
        <v>3.1604370849681493</v>
      </c>
      <c r="E269">
        <v>3.2010438716813536</v>
      </c>
      <c r="F269">
        <v>3.2028772321939072</v>
      </c>
      <c r="G269">
        <v>3.2178083471747527</v>
      </c>
      <c r="H269">
        <v>3.178698371846453</v>
      </c>
      <c r="I269">
        <v>3.194133027381846</v>
      </c>
    </row>
    <row r="270" spans="1:9">
      <c r="A270">
        <v>262</v>
      </c>
      <c r="B270">
        <v>3.1240852141880953</v>
      </c>
      <c r="C270">
        <v>3.1923126612400061</v>
      </c>
      <c r="D270">
        <v>3.3033010695169622</v>
      </c>
      <c r="E270">
        <v>3.3616727850757075</v>
      </c>
      <c r="F270">
        <v>3.3902499153250161</v>
      </c>
      <c r="G270">
        <v>3.4391260992408297</v>
      </c>
      <c r="H270">
        <v>3.4541397751939398</v>
      </c>
      <c r="I270">
        <v>3.4341632211364068</v>
      </c>
    </row>
    <row r="271" spans="1:9">
      <c r="A271">
        <v>263</v>
      </c>
      <c r="B271">
        <v>3.1807149767447762</v>
      </c>
      <c r="C271">
        <v>3.3215006787088757</v>
      </c>
      <c r="D271">
        <v>3.3277647882423853</v>
      </c>
      <c r="E271">
        <v>3.372193228860247</v>
      </c>
      <c r="F271">
        <v>3.4032932522273454</v>
      </c>
      <c r="G271">
        <v>3.3588192416806977</v>
      </c>
      <c r="H271">
        <v>3.3454664661106079</v>
      </c>
      <c r="I271">
        <v>3.3365723970897747</v>
      </c>
    </row>
    <row r="272" spans="1:9">
      <c r="A272">
        <v>264</v>
      </c>
      <c r="B272">
        <v>3.0069273936456065</v>
      </c>
      <c r="C272">
        <v>2.967639219482773</v>
      </c>
      <c r="D272">
        <v>2.9196394999779263</v>
      </c>
      <c r="E272">
        <v>3.0314870090803558</v>
      </c>
      <c r="F272">
        <v>3.102132617596582</v>
      </c>
      <c r="G272">
        <v>3.0438321499770531</v>
      </c>
      <c r="H272">
        <v>3.0241439187296999</v>
      </c>
      <c r="I272">
        <v>3.0924270138083179</v>
      </c>
    </row>
    <row r="273" spans="1:9">
      <c r="A273">
        <v>265</v>
      </c>
      <c r="B273">
        <v>3.0914448362699756</v>
      </c>
      <c r="C273">
        <v>3.1448989933502887</v>
      </c>
      <c r="D273">
        <v>3.080612388658643</v>
      </c>
      <c r="E273">
        <v>3.0238091362920181</v>
      </c>
      <c r="F273">
        <v>2.9746691595239763</v>
      </c>
      <c r="G273">
        <v>3.0107274632253485</v>
      </c>
      <c r="H273">
        <v>3.102902227790044</v>
      </c>
      <c r="I273">
        <v>3.0998983594112279</v>
      </c>
    </row>
    <row r="274" spans="1:9">
      <c r="A274">
        <v>266</v>
      </c>
      <c r="B274">
        <v>3.0853900889053998</v>
      </c>
      <c r="C274">
        <v>3.0341766411261037</v>
      </c>
      <c r="D274">
        <v>2.9854790825998485</v>
      </c>
      <c r="E274">
        <v>2.9589053641830918</v>
      </c>
      <c r="F274">
        <v>2.9893705361981651</v>
      </c>
      <c r="G274">
        <v>3.0432340513665128</v>
      </c>
      <c r="H274">
        <v>3.079919406554966</v>
      </c>
      <c r="I274">
        <v>3.0834742193682536</v>
      </c>
    </row>
    <row r="275" spans="1:9">
      <c r="A275">
        <v>267</v>
      </c>
      <c r="B275">
        <v>3.0489690670831955</v>
      </c>
      <c r="C275">
        <v>3.0239224532089128</v>
      </c>
      <c r="D275">
        <v>2.9901145261865931</v>
      </c>
      <c r="E275">
        <v>3.0499483013388011</v>
      </c>
      <c r="F275">
        <v>2.9700788687929078</v>
      </c>
      <c r="G275">
        <v>2.9613402619946152</v>
      </c>
      <c r="H275">
        <v>2.9364792480604076</v>
      </c>
      <c r="I275">
        <v>3.0196374765377954</v>
      </c>
    </row>
    <row r="276" spans="1:9">
      <c r="A276">
        <v>268</v>
      </c>
      <c r="B276">
        <v>2.9440206560409328</v>
      </c>
      <c r="C276">
        <v>2.7588338550628171</v>
      </c>
      <c r="D276">
        <v>2.6761287805923732</v>
      </c>
      <c r="E276">
        <v>2.7123144036325972</v>
      </c>
      <c r="F276">
        <v>2.7398896492380489</v>
      </c>
      <c r="G276">
        <v>2.7241707463276734</v>
      </c>
      <c r="H276">
        <v>2.7033994139949682</v>
      </c>
      <c r="I276">
        <v>2.7231123785059963</v>
      </c>
    </row>
    <row r="277" spans="1:9">
      <c r="A277">
        <v>269</v>
      </c>
      <c r="B277">
        <v>3.0075137777364014</v>
      </c>
      <c r="C277">
        <v>3.0987593593121523</v>
      </c>
      <c r="D277">
        <v>3.1651737784820773</v>
      </c>
      <c r="E277">
        <v>3.2076613683447905</v>
      </c>
      <c r="F277">
        <v>3.3099141449276033</v>
      </c>
      <c r="G277">
        <v>3.4140586373350454</v>
      </c>
      <c r="H277">
        <v>3.5666599138541066</v>
      </c>
      <c r="I277">
        <v>3.6528392927247908</v>
      </c>
    </row>
    <row r="278" spans="1:9">
      <c r="A278">
        <v>270</v>
      </c>
      <c r="B278">
        <v>3.0806692631025041</v>
      </c>
      <c r="C278">
        <v>3.0540946450523574</v>
      </c>
      <c r="D278">
        <v>3.0725833647354768</v>
      </c>
      <c r="E278">
        <v>3.1448220663993514</v>
      </c>
      <c r="F278">
        <v>3.1654200053520944</v>
      </c>
      <c r="G278">
        <v>3.2577095091614452</v>
      </c>
      <c r="H278">
        <v>3.3672833949202055</v>
      </c>
      <c r="I278">
        <v>3.3434649710477031</v>
      </c>
    </row>
    <row r="279" spans="1:9">
      <c r="A279">
        <v>271</v>
      </c>
      <c r="B279">
        <v>3.0342424767826106</v>
      </c>
      <c r="C279">
        <v>3.1602359975094196</v>
      </c>
      <c r="D279">
        <v>3.2442929048491602</v>
      </c>
      <c r="E279">
        <v>3.2694907671098301</v>
      </c>
      <c r="F279">
        <v>3.2941231807806766</v>
      </c>
      <c r="G279">
        <v>3.3758833045352854</v>
      </c>
      <c r="H279">
        <v>3.3811106085381524</v>
      </c>
      <c r="I279">
        <v>3.4931905565014678</v>
      </c>
    </row>
    <row r="280" spans="1:9">
      <c r="A280">
        <v>272</v>
      </c>
      <c r="B280">
        <v>3.1682380996978159</v>
      </c>
      <c r="C280">
        <v>3.1462256382946321</v>
      </c>
      <c r="D280">
        <v>3.0789288006389839</v>
      </c>
      <c r="E280">
        <v>3.0711564528865494</v>
      </c>
      <c r="F280">
        <v>3.0424327338551911</v>
      </c>
      <c r="G280">
        <v>3.0784297485993091</v>
      </c>
      <c r="H280">
        <v>3.1076721283583937</v>
      </c>
      <c r="I280">
        <v>3.0695663443142145</v>
      </c>
    </row>
    <row r="281" spans="1:9">
      <c r="A281">
        <v>273</v>
      </c>
      <c r="B281">
        <v>3.1508101124518664</v>
      </c>
      <c r="C281">
        <v>3.2708863634943333</v>
      </c>
      <c r="D281">
        <v>3.225148925429846</v>
      </c>
      <c r="E281">
        <v>3.2800259570432724</v>
      </c>
      <c r="F281">
        <v>3.1817167118854011</v>
      </c>
      <c r="G281">
        <v>3.136765066477337</v>
      </c>
      <c r="H281">
        <v>3.191886539923475</v>
      </c>
      <c r="I281">
        <v>3.2360958177316435</v>
      </c>
    </row>
    <row r="282" spans="1:9">
      <c r="A282">
        <v>274</v>
      </c>
      <c r="B282">
        <v>3.0433610524199497</v>
      </c>
      <c r="C282">
        <v>2.9297373774903708</v>
      </c>
      <c r="D282">
        <v>2.9106903036289631</v>
      </c>
      <c r="E282">
        <v>2.8631517791396024</v>
      </c>
      <c r="F282">
        <v>2.7592924894737481</v>
      </c>
      <c r="G282">
        <v>2.6143316857039984</v>
      </c>
      <c r="H282">
        <v>2.5915037090189252</v>
      </c>
      <c r="I282">
        <v>2.5081077214247465</v>
      </c>
    </row>
    <row r="283" spans="1:9">
      <c r="A283">
        <v>275</v>
      </c>
      <c r="B283">
        <v>3.1361041551661328</v>
      </c>
      <c r="C283">
        <v>3.2639608510802347</v>
      </c>
      <c r="D283">
        <v>3.3923602548113676</v>
      </c>
      <c r="E283">
        <v>3.4830089971998746</v>
      </c>
      <c r="F283">
        <v>3.6099569800256575</v>
      </c>
      <c r="G283">
        <v>3.6964253021993465</v>
      </c>
      <c r="H283">
        <v>3.7852626559139129</v>
      </c>
      <c r="I283">
        <v>3.9520630604055484</v>
      </c>
    </row>
    <row r="284" spans="1:9">
      <c r="A284">
        <v>276</v>
      </c>
      <c r="B284">
        <v>3.0653332409141427</v>
      </c>
      <c r="C284">
        <v>3.0464264918074897</v>
      </c>
      <c r="D284">
        <v>2.9933943666582699</v>
      </c>
      <c r="E284">
        <v>2.9316913216776697</v>
      </c>
      <c r="F284">
        <v>2.9824072818368661</v>
      </c>
      <c r="G284">
        <v>3.017808199509231</v>
      </c>
      <c r="H284">
        <v>2.9381484261434681</v>
      </c>
      <c r="I284">
        <v>2.9177993130564039</v>
      </c>
    </row>
    <row r="285" spans="1:9">
      <c r="A285">
        <v>277</v>
      </c>
      <c r="B285">
        <v>3.0296993033604496</v>
      </c>
      <c r="C285">
        <v>2.9570365760043478</v>
      </c>
      <c r="D285">
        <v>2.9228543041743662</v>
      </c>
      <c r="E285">
        <v>2.975010458474304</v>
      </c>
      <c r="F285">
        <v>2.9362429158530827</v>
      </c>
      <c r="G285">
        <v>2.8752278492990366</v>
      </c>
      <c r="H285">
        <v>2.7756789116768572</v>
      </c>
      <c r="I285">
        <v>2.7566390354958634</v>
      </c>
    </row>
    <row r="286" spans="1:9">
      <c r="A286">
        <v>278</v>
      </c>
      <c r="B286">
        <v>3.0457015547970094</v>
      </c>
      <c r="C286">
        <v>3.0095190425089706</v>
      </c>
      <c r="D286">
        <v>3.0597881545245094</v>
      </c>
      <c r="E286">
        <v>3.1807307286711497</v>
      </c>
      <c r="F286">
        <v>3.1192484815597421</v>
      </c>
      <c r="G286">
        <v>3.0915326047359626</v>
      </c>
      <c r="H286">
        <v>3.1324172379035242</v>
      </c>
      <c r="I286">
        <v>3.2715999368958149</v>
      </c>
    </row>
    <row r="287" spans="1:9">
      <c r="A287">
        <v>279</v>
      </c>
      <c r="B287">
        <v>3.1085866339035557</v>
      </c>
      <c r="C287">
        <v>3.1611448146256254</v>
      </c>
      <c r="D287">
        <v>3.2395125130281333</v>
      </c>
      <c r="E287">
        <v>3.1851868531200092</v>
      </c>
      <c r="F287">
        <v>3.196806593828776</v>
      </c>
      <c r="G287">
        <v>3.2298946702547373</v>
      </c>
      <c r="H287">
        <v>3.3043860943137773</v>
      </c>
      <c r="I287">
        <v>3.3528218822153808</v>
      </c>
    </row>
    <row r="288" spans="1:9">
      <c r="A288">
        <v>280</v>
      </c>
      <c r="B288">
        <v>2.9968872170486525</v>
      </c>
      <c r="C288">
        <v>2.9274682011003557</v>
      </c>
      <c r="D288">
        <v>3.0058366679876838</v>
      </c>
      <c r="E288">
        <v>2.9993560389398106</v>
      </c>
      <c r="F288">
        <v>2.9647210355550064</v>
      </c>
      <c r="G288">
        <v>2.9245296100954365</v>
      </c>
      <c r="H288">
        <v>2.9137014129984364</v>
      </c>
      <c r="I288">
        <v>2.9970485119004517</v>
      </c>
    </row>
    <row r="289" spans="1:9">
      <c r="A289">
        <v>281</v>
      </c>
      <c r="B289">
        <v>2.9777457095405153</v>
      </c>
      <c r="C289">
        <v>2.9083134298137159</v>
      </c>
      <c r="D289">
        <v>2.8017661694895826</v>
      </c>
      <c r="E289">
        <v>2.7589627686285816</v>
      </c>
      <c r="F289">
        <v>2.7372625503198154</v>
      </c>
      <c r="G289">
        <v>2.7906003837264173</v>
      </c>
      <c r="H289">
        <v>2.8791161482422538</v>
      </c>
      <c r="I289">
        <v>3.0714772208585019</v>
      </c>
    </row>
    <row r="290" spans="1:9">
      <c r="A290">
        <v>282</v>
      </c>
      <c r="B290">
        <v>3.0649220089642721</v>
      </c>
      <c r="C290">
        <v>3.161781938147747</v>
      </c>
      <c r="D290">
        <v>3.1481977933056751</v>
      </c>
      <c r="E290">
        <v>3.0949808724959174</v>
      </c>
      <c r="F290">
        <v>3.2017233112972048</v>
      </c>
      <c r="G290">
        <v>3.2125837267478747</v>
      </c>
      <c r="H290">
        <v>3.2364093748938436</v>
      </c>
      <c r="I290">
        <v>3.2871560335967467</v>
      </c>
    </row>
    <row r="291" spans="1:9">
      <c r="A291">
        <v>283</v>
      </c>
      <c r="B291">
        <v>3.0742987275417173</v>
      </c>
      <c r="C291">
        <v>3.0918008214379467</v>
      </c>
      <c r="D291">
        <v>3.1197527510619878</v>
      </c>
      <c r="E291">
        <v>3.1070539235820607</v>
      </c>
      <c r="F291">
        <v>3.130140941476633</v>
      </c>
      <c r="G291">
        <v>3.1191016395096334</v>
      </c>
      <c r="H291">
        <v>3.1149755342700809</v>
      </c>
      <c r="I291">
        <v>3.1814643722635503</v>
      </c>
    </row>
    <row r="292" spans="1:9">
      <c r="A292">
        <v>284</v>
      </c>
      <c r="B292">
        <v>2.9970695320737413</v>
      </c>
      <c r="C292">
        <v>3.0329942960228866</v>
      </c>
      <c r="D292">
        <v>3.1390787869046317</v>
      </c>
      <c r="E292">
        <v>3.2355454170598983</v>
      </c>
      <c r="F292">
        <v>3.3903111574262081</v>
      </c>
      <c r="G292">
        <v>3.415877565799978</v>
      </c>
      <c r="H292">
        <v>3.3792603116635584</v>
      </c>
      <c r="I292">
        <v>3.3913672671473805</v>
      </c>
    </row>
    <row r="293" spans="1:9">
      <c r="A293">
        <v>285</v>
      </c>
      <c r="B293">
        <v>3.1016662911065382</v>
      </c>
      <c r="C293">
        <v>3.1332753673948095</v>
      </c>
      <c r="D293">
        <v>3.095934183225638</v>
      </c>
      <c r="E293">
        <v>3.1051719064704759</v>
      </c>
      <c r="F293">
        <v>3.1050920150110128</v>
      </c>
      <c r="G293">
        <v>3.1375170581386391</v>
      </c>
      <c r="H293">
        <v>3.1060608585136844</v>
      </c>
      <c r="I293">
        <v>3.0131554542268058</v>
      </c>
    </row>
    <row r="294" spans="1:9">
      <c r="A294">
        <v>286</v>
      </c>
      <c r="B294">
        <v>3.0027735079958404</v>
      </c>
      <c r="C294">
        <v>2.9090976571733576</v>
      </c>
      <c r="D294">
        <v>2.8571150512032801</v>
      </c>
      <c r="E294">
        <v>2.7737942035583023</v>
      </c>
      <c r="F294">
        <v>2.6629070461427653</v>
      </c>
      <c r="G294">
        <v>2.617080007906103</v>
      </c>
      <c r="H294">
        <v>2.5876071829845206</v>
      </c>
      <c r="I294">
        <v>2.6277832957404028</v>
      </c>
    </row>
    <row r="295" spans="1:9">
      <c r="A295">
        <v>287</v>
      </c>
      <c r="B295">
        <v>2.973057840373504</v>
      </c>
      <c r="C295">
        <v>2.9553560824627851</v>
      </c>
      <c r="D295">
        <v>2.9558320217993184</v>
      </c>
      <c r="E295">
        <v>2.9689372985506757</v>
      </c>
      <c r="F295">
        <v>3.0107408150479462</v>
      </c>
      <c r="G295">
        <v>3.0995752758933452</v>
      </c>
      <c r="H295">
        <v>3.0634034133417583</v>
      </c>
      <c r="I295">
        <v>2.9023079187284537</v>
      </c>
    </row>
    <row r="296" spans="1:9">
      <c r="A296">
        <v>288</v>
      </c>
      <c r="B296">
        <v>3.0901654809809727</v>
      </c>
      <c r="C296">
        <v>3.1192188231630396</v>
      </c>
      <c r="D296">
        <v>3.1211705137098082</v>
      </c>
      <c r="E296">
        <v>3.2210890115540223</v>
      </c>
      <c r="F296">
        <v>3.3419620093106159</v>
      </c>
      <c r="G296">
        <v>3.4760765723612508</v>
      </c>
      <c r="H296">
        <v>3.4810047423899837</v>
      </c>
      <c r="I296">
        <v>3.5625150794075262</v>
      </c>
    </row>
    <row r="297" spans="1:9">
      <c r="A297">
        <v>289</v>
      </c>
      <c r="B297">
        <v>3.0385155460248323</v>
      </c>
      <c r="C297">
        <v>2.9396066714320095</v>
      </c>
      <c r="D297">
        <v>2.8304421743486627</v>
      </c>
      <c r="E297">
        <v>2.8559959805163344</v>
      </c>
      <c r="F297">
        <v>2.8407072109028664</v>
      </c>
      <c r="G297">
        <v>2.8230170901596305</v>
      </c>
      <c r="H297">
        <v>2.760856124566565</v>
      </c>
      <c r="I297">
        <v>2.6567201592929637</v>
      </c>
    </row>
    <row r="298" spans="1:9">
      <c r="A298">
        <v>290</v>
      </c>
      <c r="B298">
        <v>3.09561250921724</v>
      </c>
      <c r="C298">
        <v>3.2694465579907228</v>
      </c>
      <c r="D298">
        <v>3.2822264046614862</v>
      </c>
      <c r="E298">
        <v>3.2710868249777603</v>
      </c>
      <c r="F298">
        <v>3.3014513207979084</v>
      </c>
      <c r="G298">
        <v>3.3317320616396842</v>
      </c>
      <c r="H298">
        <v>3.4103023347595709</v>
      </c>
      <c r="I298">
        <v>3.608334710993264</v>
      </c>
    </row>
    <row r="299" spans="1:9">
      <c r="A299">
        <v>291</v>
      </c>
      <c r="B299">
        <v>3.0120489552717915</v>
      </c>
      <c r="C299">
        <v>3.018864143255704</v>
      </c>
      <c r="D299">
        <v>2.9140958078517598</v>
      </c>
      <c r="E299">
        <v>2.7965754323573511</v>
      </c>
      <c r="F299">
        <v>2.7834576696760078</v>
      </c>
      <c r="G299">
        <v>2.7891696752893607</v>
      </c>
      <c r="H299">
        <v>2.7483204355972819</v>
      </c>
      <c r="I299">
        <v>2.7977884722013875</v>
      </c>
    </row>
    <row r="300" spans="1:9">
      <c r="A300">
        <v>292</v>
      </c>
      <c r="B300">
        <v>2.961056354122932</v>
      </c>
      <c r="C300">
        <v>2.9300966601533416</v>
      </c>
      <c r="D300">
        <v>2.8507947330249559</v>
      </c>
      <c r="E300">
        <v>2.8890062003314489</v>
      </c>
      <c r="F300">
        <v>2.8231748527214502</v>
      </c>
      <c r="G300">
        <v>2.7291010001858407</v>
      </c>
      <c r="H300">
        <v>2.7081654411645322</v>
      </c>
      <c r="I300">
        <v>2.720972727938721</v>
      </c>
    </row>
    <row r="301" spans="1:9">
      <c r="A301">
        <v>293</v>
      </c>
      <c r="B301">
        <v>3.0796271734560881</v>
      </c>
      <c r="C301">
        <v>3.1400072549204725</v>
      </c>
      <c r="D301">
        <v>3.2285703308323681</v>
      </c>
      <c r="E301">
        <v>3.2840924874850819</v>
      </c>
      <c r="F301">
        <v>3.3286577333634568</v>
      </c>
      <c r="G301">
        <v>3.4136837985824346</v>
      </c>
      <c r="H301">
        <v>3.5039508653336919</v>
      </c>
      <c r="I301">
        <v>3.5948830714957971</v>
      </c>
    </row>
    <row r="302" spans="1:9">
      <c r="A302">
        <v>294</v>
      </c>
      <c r="B302">
        <v>3.0315397130303934</v>
      </c>
      <c r="C302">
        <v>2.9804601579852776</v>
      </c>
      <c r="D302">
        <v>2.9300466280248978</v>
      </c>
      <c r="E302">
        <v>2.8894473139042036</v>
      </c>
      <c r="F302">
        <v>2.8599364452457352</v>
      </c>
      <c r="G302">
        <v>2.8398121813309629</v>
      </c>
      <c r="H302">
        <v>2.9756347892412864</v>
      </c>
      <c r="I302">
        <v>3.0480596323790659</v>
      </c>
    </row>
    <row r="303" spans="1:9">
      <c r="A303">
        <v>295</v>
      </c>
      <c r="B303">
        <v>2.8420210232227077</v>
      </c>
      <c r="C303">
        <v>2.7319859703855593</v>
      </c>
      <c r="D303">
        <v>2.7005530318449478</v>
      </c>
      <c r="E303">
        <v>2.670391062262472</v>
      </c>
      <c r="F303">
        <v>2.6307967431591925</v>
      </c>
      <c r="G303">
        <v>2.6469631558727524</v>
      </c>
      <c r="H303">
        <v>2.5629718764045037</v>
      </c>
      <c r="I303">
        <v>2.4566633262728543</v>
      </c>
    </row>
    <row r="304" spans="1:9">
      <c r="A304">
        <v>296</v>
      </c>
      <c r="B304">
        <v>3.0799774884835167</v>
      </c>
      <c r="C304">
        <v>3.1279658654592595</v>
      </c>
      <c r="D304">
        <v>3.1396583317772819</v>
      </c>
      <c r="E304">
        <v>3.1417533166400515</v>
      </c>
      <c r="F304">
        <v>3.0673566631863878</v>
      </c>
      <c r="G304">
        <v>3.0504206662165672</v>
      </c>
      <c r="H304">
        <v>3.0814302707029615</v>
      </c>
      <c r="I304">
        <v>3.1070888765393692</v>
      </c>
    </row>
    <row r="305" spans="1:9">
      <c r="A305">
        <v>297</v>
      </c>
      <c r="B305">
        <v>3.0279730769799498</v>
      </c>
      <c r="C305">
        <v>3.0449677116903162</v>
      </c>
      <c r="D305">
        <v>3.0737823677605256</v>
      </c>
      <c r="E305">
        <v>3.0463165675027515</v>
      </c>
      <c r="F305">
        <v>3.0087086510742376</v>
      </c>
      <c r="G305">
        <v>2.9227686225031766</v>
      </c>
      <c r="H305">
        <v>2.9096232750443134</v>
      </c>
      <c r="I305">
        <v>2.8509760590987878</v>
      </c>
    </row>
    <row r="306" spans="1:9">
      <c r="A306">
        <v>298</v>
      </c>
      <c r="B306">
        <v>2.8969738697830651</v>
      </c>
      <c r="C306">
        <v>2.8434765769091896</v>
      </c>
      <c r="D306">
        <v>2.7332928395527172</v>
      </c>
      <c r="E306">
        <v>2.701513256237686</v>
      </c>
      <c r="F306">
        <v>2.6613366179199858</v>
      </c>
      <c r="G306">
        <v>2.7219926899141464</v>
      </c>
      <c r="H306">
        <v>2.8518810749009642</v>
      </c>
      <c r="I306">
        <v>2.9104793935489761</v>
      </c>
    </row>
    <row r="307" spans="1:9">
      <c r="A307">
        <v>299</v>
      </c>
      <c r="B307">
        <v>3.1064940966465406</v>
      </c>
      <c r="C307">
        <v>3.1444415942251713</v>
      </c>
      <c r="D307">
        <v>3.2655785978090557</v>
      </c>
      <c r="E307">
        <v>3.4476228359012544</v>
      </c>
      <c r="F307">
        <v>3.4629269646044789</v>
      </c>
      <c r="G307">
        <v>3.3381168936485826</v>
      </c>
      <c r="H307">
        <v>3.3541257203562505</v>
      </c>
      <c r="I307">
        <v>3.1910280639981536</v>
      </c>
    </row>
    <row r="308" spans="1:9">
      <c r="A308">
        <v>300</v>
      </c>
      <c r="B308">
        <v>3.0505052722840444</v>
      </c>
      <c r="C308">
        <v>3.0003058316704116</v>
      </c>
      <c r="D308">
        <v>2.8747911790493808</v>
      </c>
      <c r="E308">
        <v>2.7715496789076761</v>
      </c>
      <c r="F308">
        <v>2.7251447667212765</v>
      </c>
      <c r="G308">
        <v>2.6425833645759575</v>
      </c>
      <c r="H308">
        <v>2.5228319796051464</v>
      </c>
      <c r="I308">
        <v>2.2989655612510433</v>
      </c>
    </row>
    <row r="309" spans="1:9">
      <c r="A309">
        <v>301</v>
      </c>
      <c r="B309">
        <v>3.1229002322346626</v>
      </c>
      <c r="C309">
        <v>3.223272639923946</v>
      </c>
      <c r="D309">
        <v>3.233322918294947</v>
      </c>
      <c r="E309">
        <v>3.2696663180950942</v>
      </c>
      <c r="F309">
        <v>3.3228337242757156</v>
      </c>
      <c r="G309">
        <v>3.2428760617327494</v>
      </c>
      <c r="H309">
        <v>3.1359545400110096</v>
      </c>
      <c r="I309">
        <v>3.1653738143710828</v>
      </c>
    </row>
    <row r="310" spans="1:9">
      <c r="A310">
        <v>302</v>
      </c>
      <c r="B310">
        <v>3.0991404621473073</v>
      </c>
      <c r="C310">
        <v>3.131370273879452</v>
      </c>
      <c r="D310">
        <v>3.1601853163454039</v>
      </c>
      <c r="E310">
        <v>3.2081236667265722</v>
      </c>
      <c r="F310">
        <v>3.2657089011582086</v>
      </c>
      <c r="G310">
        <v>3.3681461482953301</v>
      </c>
      <c r="H310">
        <v>3.3173536099446364</v>
      </c>
      <c r="I310">
        <v>3.3577250843069621</v>
      </c>
    </row>
    <row r="311" spans="1:9">
      <c r="A311">
        <v>303</v>
      </c>
      <c r="B311">
        <v>2.9571518284817331</v>
      </c>
      <c r="C311">
        <v>2.8822179454103587</v>
      </c>
      <c r="D311">
        <v>2.8432121963925079</v>
      </c>
      <c r="E311">
        <v>2.91640028884696</v>
      </c>
      <c r="F311">
        <v>2.9882803190893146</v>
      </c>
      <c r="G311">
        <v>2.9616289540097274</v>
      </c>
      <c r="H311">
        <v>2.8401238911399633</v>
      </c>
      <c r="I311">
        <v>2.7858677867275645</v>
      </c>
    </row>
    <row r="312" spans="1:9">
      <c r="A312">
        <v>304</v>
      </c>
      <c r="B312">
        <v>3.0633834991872453</v>
      </c>
      <c r="C312">
        <v>3.1549827752303212</v>
      </c>
      <c r="D312">
        <v>3.1979459191205191</v>
      </c>
      <c r="E312">
        <v>3.1486278217157988</v>
      </c>
      <c r="F312">
        <v>3.0142609161257443</v>
      </c>
      <c r="G312">
        <v>2.9702772188385245</v>
      </c>
      <c r="H312">
        <v>2.9416513361078267</v>
      </c>
      <c r="I312">
        <v>2.9544016250997736</v>
      </c>
    </row>
    <row r="313" spans="1:9">
      <c r="A313">
        <v>305</v>
      </c>
      <c r="B313">
        <v>2.9626180423789124</v>
      </c>
      <c r="C313">
        <v>2.9341517153756347</v>
      </c>
      <c r="D313">
        <v>2.8161764642488838</v>
      </c>
      <c r="E313">
        <v>2.6820078523754338</v>
      </c>
      <c r="F313">
        <v>2.6564740554891881</v>
      </c>
      <c r="G313">
        <v>2.7117024706463293</v>
      </c>
      <c r="H313">
        <v>2.7270105456279499</v>
      </c>
      <c r="I313">
        <v>2.786248058997467</v>
      </c>
    </row>
    <row r="314" spans="1:9">
      <c r="A314">
        <v>306</v>
      </c>
      <c r="B314">
        <v>2.9435797005395918</v>
      </c>
      <c r="C314">
        <v>2.8131260248547112</v>
      </c>
      <c r="D314">
        <v>2.8396251595386537</v>
      </c>
      <c r="E314">
        <v>2.8101885704204341</v>
      </c>
      <c r="F314">
        <v>2.7521590654395514</v>
      </c>
      <c r="G314">
        <v>2.7574278743744429</v>
      </c>
      <c r="H314">
        <v>2.7452590455795276</v>
      </c>
      <c r="I314">
        <v>2.8614417700146944</v>
      </c>
    </row>
    <row r="315" spans="1:9">
      <c r="A315">
        <v>307</v>
      </c>
      <c r="B315">
        <v>3.0494887452665864</v>
      </c>
      <c r="C315">
        <v>3.007727839589605</v>
      </c>
      <c r="D315">
        <v>3.0682513115892776</v>
      </c>
      <c r="E315">
        <v>3.0996531562160059</v>
      </c>
      <c r="F315">
        <v>3.0350003706158106</v>
      </c>
      <c r="G315">
        <v>3.0693253742881712</v>
      </c>
      <c r="H315">
        <v>3.0703838757742266</v>
      </c>
      <c r="I315">
        <v>3.0046234274106074</v>
      </c>
    </row>
    <row r="316" spans="1:9">
      <c r="A316">
        <v>308</v>
      </c>
      <c r="B316">
        <v>3.0403414654367444</v>
      </c>
      <c r="C316">
        <v>3.0764480526263478</v>
      </c>
      <c r="D316">
        <v>3.2566397465295003</v>
      </c>
      <c r="E316">
        <v>3.3029977836238427</v>
      </c>
      <c r="F316">
        <v>3.1961428786457562</v>
      </c>
      <c r="G316">
        <v>3.1800533455714617</v>
      </c>
      <c r="H316">
        <v>3.2266260033945477</v>
      </c>
      <c r="I316">
        <v>3.0912779212057191</v>
      </c>
    </row>
    <row r="317" spans="1:9">
      <c r="A317">
        <v>309</v>
      </c>
      <c r="B317">
        <v>3.0426109099068905</v>
      </c>
      <c r="C317">
        <v>3.0533006956615285</v>
      </c>
      <c r="D317">
        <v>3.1428006544398772</v>
      </c>
      <c r="E317">
        <v>3.1679176940044247</v>
      </c>
      <c r="F317">
        <v>3.3457211437166738</v>
      </c>
      <c r="G317">
        <v>3.4745493638701834</v>
      </c>
      <c r="H317">
        <v>3.6061846039616063</v>
      </c>
      <c r="I317">
        <v>3.68227186224378</v>
      </c>
    </row>
    <row r="318" spans="1:9">
      <c r="A318">
        <v>310</v>
      </c>
      <c r="B318">
        <v>3.052614746711396</v>
      </c>
      <c r="C318">
        <v>3.2183625444856423</v>
      </c>
      <c r="D318">
        <v>3.391768726777141</v>
      </c>
      <c r="E318">
        <v>3.3939206956401153</v>
      </c>
      <c r="F318">
        <v>3.3577727303064382</v>
      </c>
      <c r="G318">
        <v>3.4225106029407377</v>
      </c>
      <c r="H318">
        <v>3.454507156987126</v>
      </c>
      <c r="I318">
        <v>3.3976881090456237</v>
      </c>
    </row>
    <row r="319" spans="1:9">
      <c r="A319">
        <v>311</v>
      </c>
      <c r="B319">
        <v>2.9592202652604049</v>
      </c>
      <c r="C319">
        <v>2.8010157658663846</v>
      </c>
      <c r="D319">
        <v>2.7508591248830312</v>
      </c>
      <c r="E319">
        <v>2.7144774253070154</v>
      </c>
      <c r="F319">
        <v>2.639932554227622</v>
      </c>
      <c r="G319">
        <v>2.6302708963579633</v>
      </c>
      <c r="H319">
        <v>2.7564572369707165</v>
      </c>
      <c r="I319">
        <v>2.7838371417238452</v>
      </c>
    </row>
    <row r="320" spans="1:9">
      <c r="A320">
        <v>312</v>
      </c>
      <c r="B320">
        <v>2.9524208356591504</v>
      </c>
      <c r="C320">
        <v>2.9141762971594241</v>
      </c>
      <c r="D320">
        <v>2.9091105541679676</v>
      </c>
      <c r="E320">
        <v>2.8912572127385232</v>
      </c>
      <c r="F320">
        <v>2.9546581738904978</v>
      </c>
      <c r="G320">
        <v>3.0256327932224849</v>
      </c>
      <c r="H320">
        <v>3.071782120922085</v>
      </c>
      <c r="I320">
        <v>3.1016198028633526</v>
      </c>
    </row>
    <row r="321" spans="1:9">
      <c r="A321">
        <v>313</v>
      </c>
      <c r="B321">
        <v>3.1052984785648468</v>
      </c>
      <c r="C321">
        <v>3.1373778497161751</v>
      </c>
      <c r="D321">
        <v>3.126746555937542</v>
      </c>
      <c r="E321">
        <v>3.1912413584169173</v>
      </c>
      <c r="F321">
        <v>3.141609768373562</v>
      </c>
      <c r="G321">
        <v>3.1126298281174365</v>
      </c>
      <c r="H321">
        <v>3.0655809101760756</v>
      </c>
      <c r="I321">
        <v>3.0925238685405803</v>
      </c>
    </row>
    <row r="322" spans="1:9">
      <c r="A322">
        <v>314</v>
      </c>
      <c r="B322">
        <v>3.0638827193284954</v>
      </c>
      <c r="C322">
        <v>3.0723777939288266</v>
      </c>
      <c r="D322">
        <v>3.0387023215573836</v>
      </c>
      <c r="E322">
        <v>3.0119777201228848</v>
      </c>
      <c r="F322">
        <v>3.0552611021893177</v>
      </c>
      <c r="G322">
        <v>3.0825779193295162</v>
      </c>
      <c r="H322">
        <v>3.0862055576080225</v>
      </c>
      <c r="I322">
        <v>3.068354397970011</v>
      </c>
    </row>
    <row r="323" spans="1:9">
      <c r="A323">
        <v>315</v>
      </c>
      <c r="B323">
        <v>2.9454097834585076</v>
      </c>
      <c r="C323">
        <v>2.8998001711148449</v>
      </c>
      <c r="D323">
        <v>2.7604146738289632</v>
      </c>
      <c r="E323">
        <v>2.8510994225970481</v>
      </c>
      <c r="F323">
        <v>2.9451447649828157</v>
      </c>
      <c r="G323">
        <v>2.9210443857745045</v>
      </c>
      <c r="H323">
        <v>2.8125752482311492</v>
      </c>
      <c r="I323">
        <v>2.7966777861471876</v>
      </c>
    </row>
    <row r="324" spans="1:9">
      <c r="A324">
        <v>316</v>
      </c>
      <c r="B324">
        <v>2.9716253026522677</v>
      </c>
      <c r="C324">
        <v>2.964934980871472</v>
      </c>
      <c r="D324">
        <v>2.8497452597012503</v>
      </c>
      <c r="E324">
        <v>2.8833988156117587</v>
      </c>
      <c r="F324">
        <v>2.9613177629490868</v>
      </c>
      <c r="G324">
        <v>2.972051458689843</v>
      </c>
      <c r="H324">
        <v>3.0245201715378069</v>
      </c>
      <c r="I324">
        <v>3.2283610343396383</v>
      </c>
    </row>
    <row r="325" spans="1:9">
      <c r="A325">
        <v>317</v>
      </c>
      <c r="B325">
        <v>2.9834505611561393</v>
      </c>
      <c r="C325">
        <v>2.8919459002310695</v>
      </c>
      <c r="D325">
        <v>2.8590071376285646</v>
      </c>
      <c r="E325">
        <v>2.923821803051295</v>
      </c>
      <c r="F325">
        <v>2.8928218917022135</v>
      </c>
      <c r="G325">
        <v>2.8519075920230987</v>
      </c>
      <c r="H325">
        <v>2.7352470622401173</v>
      </c>
      <c r="I325">
        <v>2.6437497115676787</v>
      </c>
    </row>
    <row r="326" spans="1:9">
      <c r="A326">
        <v>318</v>
      </c>
      <c r="B326">
        <v>2.9836685281628337</v>
      </c>
      <c r="C326">
        <v>2.9167206810845734</v>
      </c>
      <c r="D326">
        <v>2.9473487371996994</v>
      </c>
      <c r="E326">
        <v>2.8731448715797585</v>
      </c>
      <c r="F326">
        <v>2.7626275283527111</v>
      </c>
      <c r="G326">
        <v>2.6540471384998616</v>
      </c>
      <c r="H326">
        <v>2.528509704086193</v>
      </c>
      <c r="I326">
        <v>2.4962633733848647</v>
      </c>
    </row>
    <row r="327" spans="1:9">
      <c r="A327">
        <v>319</v>
      </c>
      <c r="B327">
        <v>3.0174973822911917</v>
      </c>
      <c r="C327">
        <v>3.1075109728032735</v>
      </c>
      <c r="D327">
        <v>3.329880485893578</v>
      </c>
      <c r="E327">
        <v>3.4699636603621919</v>
      </c>
      <c r="F327">
        <v>3.6518582204873788</v>
      </c>
      <c r="G327">
        <v>3.866444487317501</v>
      </c>
      <c r="H327">
        <v>3.9491131241422499</v>
      </c>
      <c r="I327">
        <v>3.8967993856983068</v>
      </c>
    </row>
    <row r="328" spans="1:9">
      <c r="A328">
        <v>320</v>
      </c>
      <c r="B328">
        <v>3.0444629951352447</v>
      </c>
      <c r="C328">
        <v>3.1332666138078458</v>
      </c>
      <c r="D328">
        <v>3.1402480899055947</v>
      </c>
      <c r="E328">
        <v>3.0687268650866315</v>
      </c>
      <c r="F328">
        <v>3.0889203508940035</v>
      </c>
      <c r="G328">
        <v>3.160616463028509</v>
      </c>
      <c r="H328">
        <v>3.196240843807332</v>
      </c>
      <c r="I328">
        <v>3.1811582203400253</v>
      </c>
    </row>
    <row r="329" spans="1:9">
      <c r="A329">
        <v>321</v>
      </c>
      <c r="B329">
        <v>3.0008633103201614</v>
      </c>
      <c r="C329">
        <v>2.9520628929619757</v>
      </c>
      <c r="D329">
        <v>2.8253205227455194</v>
      </c>
      <c r="E329">
        <v>2.7698567648525385</v>
      </c>
      <c r="F329">
        <v>2.6470325317580889</v>
      </c>
      <c r="G329">
        <v>2.674431229927122</v>
      </c>
      <c r="H329">
        <v>2.7608605373683237</v>
      </c>
      <c r="I329">
        <v>2.7594104946964912</v>
      </c>
    </row>
    <row r="330" spans="1:9">
      <c r="A330">
        <v>322</v>
      </c>
      <c r="B330">
        <v>3.0199533210352105</v>
      </c>
      <c r="C330">
        <v>2.8987529486808854</v>
      </c>
      <c r="D330">
        <v>2.8721174076322011</v>
      </c>
      <c r="E330">
        <v>2.8473927833426975</v>
      </c>
      <c r="F330">
        <v>2.9110864999095236</v>
      </c>
      <c r="G330">
        <v>2.8773288309312819</v>
      </c>
      <c r="H330">
        <v>2.9623167149167102</v>
      </c>
      <c r="I330">
        <v>3.0797295967364615</v>
      </c>
    </row>
    <row r="331" spans="1:9">
      <c r="A331">
        <v>323</v>
      </c>
      <c r="B331">
        <v>3.0330731157854749</v>
      </c>
      <c r="C331">
        <v>3.0892069920859093</v>
      </c>
      <c r="D331">
        <v>3.1363486940990497</v>
      </c>
      <c r="E331">
        <v>3.0740916693257065</v>
      </c>
      <c r="F331">
        <v>2.9449604322110332</v>
      </c>
      <c r="G331">
        <v>2.8671475784578608</v>
      </c>
      <c r="H331">
        <v>2.8819507107291997</v>
      </c>
      <c r="I331">
        <v>3.0674872030278246</v>
      </c>
    </row>
    <row r="332" spans="1:9">
      <c r="A332">
        <v>324</v>
      </c>
      <c r="B332">
        <v>2.9054665526601946</v>
      </c>
      <c r="C332">
        <v>2.8338542225532986</v>
      </c>
      <c r="D332">
        <v>2.7774124565972302</v>
      </c>
      <c r="E332">
        <v>2.7714582029177683</v>
      </c>
      <c r="F332">
        <v>2.7413969417990294</v>
      </c>
      <c r="G332">
        <v>2.6042865995417248</v>
      </c>
      <c r="H332">
        <v>2.3667827930083849</v>
      </c>
      <c r="I332">
        <v>2.1459592903514331</v>
      </c>
    </row>
    <row r="333" spans="1:9">
      <c r="A333">
        <v>325</v>
      </c>
      <c r="B333">
        <v>2.9675410175358063</v>
      </c>
      <c r="C333">
        <v>2.8661141020953371</v>
      </c>
      <c r="D333">
        <v>2.7601308145681016</v>
      </c>
      <c r="E333">
        <v>2.7678900622832101</v>
      </c>
      <c r="F333">
        <v>2.6776724347023095</v>
      </c>
      <c r="G333">
        <v>2.4818022695438886</v>
      </c>
      <c r="H333">
        <v>2.2931028169115462</v>
      </c>
      <c r="I333">
        <v>2.1581616732500879</v>
      </c>
    </row>
    <row r="334" spans="1:9">
      <c r="A334">
        <v>326</v>
      </c>
      <c r="B334">
        <v>3.0619613850447509</v>
      </c>
      <c r="C334">
        <v>3.0260536344869058</v>
      </c>
      <c r="D334">
        <v>3.0207568565219955</v>
      </c>
      <c r="E334">
        <v>2.9899244228712232</v>
      </c>
      <c r="F334">
        <v>2.9799376781344615</v>
      </c>
      <c r="G334">
        <v>2.952369858563713</v>
      </c>
      <c r="H334">
        <v>2.8222636520751685</v>
      </c>
      <c r="I334">
        <v>2.7131994492363249</v>
      </c>
    </row>
    <row r="335" spans="1:9">
      <c r="A335">
        <v>327</v>
      </c>
      <c r="B335">
        <v>2.9974033748352977</v>
      </c>
      <c r="C335">
        <v>2.8932489057828703</v>
      </c>
      <c r="D335">
        <v>2.7472522564299644</v>
      </c>
      <c r="E335">
        <v>2.6003639008767925</v>
      </c>
      <c r="F335">
        <v>2.5690749848947294</v>
      </c>
      <c r="G335">
        <v>2.4565831654471593</v>
      </c>
      <c r="H335">
        <v>2.309939044175314</v>
      </c>
      <c r="I335">
        <v>2.1924479181250716</v>
      </c>
    </row>
    <row r="336" spans="1:9">
      <c r="A336">
        <v>328</v>
      </c>
      <c r="B336">
        <v>3.0078521234567885</v>
      </c>
      <c r="C336">
        <v>2.9993112569569931</v>
      </c>
      <c r="D336">
        <v>3.0921662041919333</v>
      </c>
      <c r="E336">
        <v>3.0446136192782842</v>
      </c>
      <c r="F336">
        <v>3.0129016218933424</v>
      </c>
      <c r="G336">
        <v>3.108825600532787</v>
      </c>
      <c r="H336">
        <v>3.2214074826930652</v>
      </c>
      <c r="I336">
        <v>3.1523164736005178</v>
      </c>
    </row>
    <row r="337" spans="1:9">
      <c r="A337">
        <v>329</v>
      </c>
      <c r="B337">
        <v>2.9912950550355237</v>
      </c>
      <c r="C337">
        <v>2.9700503718273148</v>
      </c>
      <c r="D337">
        <v>2.9984757328637661</v>
      </c>
      <c r="E337">
        <v>3.0009799701304338</v>
      </c>
      <c r="F337">
        <v>3.0096332287202818</v>
      </c>
      <c r="G337">
        <v>3.0011165044246821</v>
      </c>
      <c r="H337">
        <v>3.029749531278052</v>
      </c>
      <c r="I337">
        <v>3.0922067259745547</v>
      </c>
    </row>
    <row r="338" spans="1:9">
      <c r="A338">
        <v>330</v>
      </c>
      <c r="B338">
        <v>3.028370744705061</v>
      </c>
      <c r="C338">
        <v>3.0441505146989938</v>
      </c>
      <c r="D338">
        <v>3.0837025512953415</v>
      </c>
      <c r="E338">
        <v>3.1278017344315985</v>
      </c>
      <c r="F338">
        <v>3.2161662137392346</v>
      </c>
      <c r="G338">
        <v>3.3747009498666878</v>
      </c>
      <c r="H338">
        <v>3.4953570473382629</v>
      </c>
      <c r="I338">
        <v>3.4196026139268505</v>
      </c>
    </row>
    <row r="339" spans="1:9">
      <c r="A339">
        <v>331</v>
      </c>
      <c r="B339">
        <v>3.1412356833839925</v>
      </c>
      <c r="C339">
        <v>3.1901961650301103</v>
      </c>
      <c r="D339">
        <v>3.2085726253059663</v>
      </c>
      <c r="E339">
        <v>3.4175509709660536</v>
      </c>
      <c r="F339">
        <v>3.5422461493890256</v>
      </c>
      <c r="G339">
        <v>3.6815111920901948</v>
      </c>
      <c r="H339">
        <v>3.8475421551649664</v>
      </c>
      <c r="I339">
        <v>3.9705617586044193</v>
      </c>
    </row>
    <row r="340" spans="1:9">
      <c r="A340">
        <v>332</v>
      </c>
      <c r="B340">
        <v>3.0644049063179977</v>
      </c>
      <c r="C340">
        <v>3.228919004953227</v>
      </c>
      <c r="D340">
        <v>3.4579170171580413</v>
      </c>
      <c r="E340">
        <v>3.4824910558548998</v>
      </c>
      <c r="F340">
        <v>3.5130561516076146</v>
      </c>
      <c r="G340">
        <v>3.5708302050234635</v>
      </c>
      <c r="H340">
        <v>3.5314740245554539</v>
      </c>
      <c r="I340">
        <v>3.6062865216694009</v>
      </c>
    </row>
    <row r="341" spans="1:9">
      <c r="A341">
        <v>333</v>
      </c>
      <c r="B341">
        <v>3.0716322531115061</v>
      </c>
      <c r="C341">
        <v>3.2035693594094634</v>
      </c>
      <c r="D341">
        <v>3.0789638970154227</v>
      </c>
      <c r="E341">
        <v>3.0036643160363647</v>
      </c>
      <c r="F341">
        <v>3.0835687094353852</v>
      </c>
      <c r="G341">
        <v>3.1961008120540098</v>
      </c>
      <c r="H341">
        <v>3.1784164854629111</v>
      </c>
      <c r="I341">
        <v>3.2986971062943029</v>
      </c>
    </row>
    <row r="342" spans="1:9">
      <c r="A342">
        <v>334</v>
      </c>
      <c r="B342">
        <v>2.9156946757912832</v>
      </c>
      <c r="C342">
        <v>2.8357452098085645</v>
      </c>
      <c r="D342">
        <v>2.7898407536167529</v>
      </c>
      <c r="E342">
        <v>2.8008649541449415</v>
      </c>
      <c r="F342">
        <v>2.7441745752211992</v>
      </c>
      <c r="G342">
        <v>2.7265811446772283</v>
      </c>
      <c r="H342">
        <v>2.8900122555301584</v>
      </c>
      <c r="I342">
        <v>3.0555388096691596</v>
      </c>
    </row>
    <row r="343" spans="1:9">
      <c r="A343">
        <v>335</v>
      </c>
      <c r="B343">
        <v>2.9657355524098605</v>
      </c>
      <c r="C343">
        <v>2.7751150995955527</v>
      </c>
      <c r="D343">
        <v>2.66010571617152</v>
      </c>
      <c r="E343">
        <v>2.5143871418964605</v>
      </c>
      <c r="F343">
        <v>2.3521608542002199</v>
      </c>
      <c r="G343">
        <v>2.2575284639566155</v>
      </c>
      <c r="H343">
        <v>2.1904230246506255</v>
      </c>
      <c r="I343">
        <v>2.1208529300693155</v>
      </c>
    </row>
    <row r="344" spans="1:9">
      <c r="A344">
        <v>336</v>
      </c>
      <c r="B344">
        <v>3.0289932262915156</v>
      </c>
      <c r="C344">
        <v>3.1398896582309481</v>
      </c>
      <c r="D344">
        <v>3.1704151885226728</v>
      </c>
      <c r="E344">
        <v>3.1596497595640161</v>
      </c>
      <c r="F344">
        <v>3.1191471511858997</v>
      </c>
      <c r="G344">
        <v>3.1746751855509339</v>
      </c>
      <c r="H344">
        <v>3.2302816484807093</v>
      </c>
      <c r="I344">
        <v>3.3209338501052454</v>
      </c>
    </row>
    <row r="345" spans="1:9">
      <c r="A345">
        <v>337</v>
      </c>
      <c r="B345">
        <v>3.070689745693528</v>
      </c>
      <c r="C345">
        <v>3.0675745537624577</v>
      </c>
      <c r="D345">
        <v>3.0738946942395282</v>
      </c>
      <c r="E345">
        <v>2.9609274283225009</v>
      </c>
      <c r="F345">
        <v>2.8244514211233405</v>
      </c>
      <c r="G345">
        <v>2.8134413631311852</v>
      </c>
      <c r="H345">
        <v>2.8565080022431579</v>
      </c>
      <c r="I345">
        <v>2.8920263257588785</v>
      </c>
    </row>
    <row r="346" spans="1:9">
      <c r="A346">
        <v>338</v>
      </c>
      <c r="B346">
        <v>3.0523126785566381</v>
      </c>
      <c r="C346">
        <v>3.0740286310523128</v>
      </c>
      <c r="D346">
        <v>3.2246311231205511</v>
      </c>
      <c r="E346">
        <v>3.279648488396897</v>
      </c>
      <c r="F346">
        <v>3.2810542097801654</v>
      </c>
      <c r="G346">
        <v>3.3006223272775945</v>
      </c>
      <c r="H346">
        <v>3.3145862464607503</v>
      </c>
      <c r="I346">
        <v>3.3240431881175581</v>
      </c>
    </row>
    <row r="347" spans="1:9">
      <c r="A347">
        <v>339</v>
      </c>
      <c r="B347">
        <v>3.0441763539747289</v>
      </c>
      <c r="C347">
        <v>3.1630630130450004</v>
      </c>
      <c r="D347">
        <v>3.3378233243771436</v>
      </c>
      <c r="E347">
        <v>3.485070778653395</v>
      </c>
      <c r="F347">
        <v>3.6106837734364303</v>
      </c>
      <c r="G347">
        <v>3.7100679288337033</v>
      </c>
      <c r="H347">
        <v>3.8573784071150068</v>
      </c>
      <c r="I347">
        <v>4.0206224674790869</v>
      </c>
    </row>
    <row r="348" spans="1:9">
      <c r="A348">
        <v>340</v>
      </c>
      <c r="B348">
        <v>2.9881519597414989</v>
      </c>
      <c r="C348">
        <v>2.8771892705426581</v>
      </c>
      <c r="D348">
        <v>2.8153011156639391</v>
      </c>
      <c r="E348">
        <v>2.7248764763280633</v>
      </c>
      <c r="F348">
        <v>2.784916395829605</v>
      </c>
      <c r="G348">
        <v>2.7155936263517186</v>
      </c>
      <c r="H348">
        <v>2.7384642863386937</v>
      </c>
      <c r="I348">
        <v>2.6972178380290117</v>
      </c>
    </row>
    <row r="349" spans="1:9">
      <c r="A349">
        <v>341</v>
      </c>
      <c r="B349">
        <v>3.1128923226795728</v>
      </c>
      <c r="C349">
        <v>3.065442101142414</v>
      </c>
      <c r="D349">
        <v>3.0092280365477979</v>
      </c>
      <c r="E349">
        <v>2.9154829220922185</v>
      </c>
      <c r="F349">
        <v>2.8252796092769921</v>
      </c>
      <c r="G349">
        <v>2.7749282263151347</v>
      </c>
      <c r="H349">
        <v>2.7292949271762232</v>
      </c>
      <c r="I349">
        <v>2.6483384669436072</v>
      </c>
    </row>
    <row r="350" spans="1:9">
      <c r="A350">
        <v>342</v>
      </c>
      <c r="B350">
        <v>3.0252556297901214</v>
      </c>
      <c r="C350">
        <v>2.962354554455394</v>
      </c>
      <c r="D350">
        <v>2.8837096288338913</v>
      </c>
      <c r="E350">
        <v>2.8606681897434196</v>
      </c>
      <c r="F350">
        <v>2.8101352561328627</v>
      </c>
      <c r="G350">
        <v>2.8741953294080149</v>
      </c>
      <c r="H350">
        <v>3.0464186907794861</v>
      </c>
      <c r="I350">
        <v>3.0794777484615152</v>
      </c>
    </row>
    <row r="351" spans="1:9">
      <c r="A351">
        <v>343</v>
      </c>
      <c r="B351">
        <v>2.9450804857341217</v>
      </c>
      <c r="C351">
        <v>2.87985722396754</v>
      </c>
      <c r="D351">
        <v>2.7969862957058473</v>
      </c>
      <c r="E351">
        <v>2.7241657576851175</v>
      </c>
      <c r="F351">
        <v>2.8187675069040781</v>
      </c>
      <c r="G351">
        <v>2.876641736506008</v>
      </c>
      <c r="H351">
        <v>2.914628739632168</v>
      </c>
      <c r="I351">
        <v>2.9798772542582528</v>
      </c>
    </row>
    <row r="352" spans="1:9">
      <c r="A352">
        <v>344</v>
      </c>
      <c r="B352">
        <v>2.9893254600620383</v>
      </c>
      <c r="C352">
        <v>2.9441546813332833</v>
      </c>
      <c r="D352">
        <v>3.0052704400313033</v>
      </c>
      <c r="E352">
        <v>2.9912680544096473</v>
      </c>
      <c r="F352">
        <v>2.8899655819459422</v>
      </c>
      <c r="G352">
        <v>2.6794480826744436</v>
      </c>
      <c r="H352">
        <v>2.5922747637314911</v>
      </c>
      <c r="I352">
        <v>2.5512734144140943</v>
      </c>
    </row>
    <row r="353" spans="1:9">
      <c r="A353">
        <v>345</v>
      </c>
      <c r="B353">
        <v>3.1100516172203774</v>
      </c>
      <c r="C353">
        <v>3.2270552239048511</v>
      </c>
      <c r="D353">
        <v>3.1287952941883632</v>
      </c>
      <c r="E353">
        <v>3.0679817047137079</v>
      </c>
      <c r="F353">
        <v>3.0706792215100007</v>
      </c>
      <c r="G353">
        <v>3.1252630487115436</v>
      </c>
      <c r="H353">
        <v>3.180125105449207</v>
      </c>
      <c r="I353">
        <v>3.3114712814392928</v>
      </c>
    </row>
    <row r="354" spans="1:9">
      <c r="A354">
        <v>346</v>
      </c>
      <c r="B354">
        <v>2.9774916701012129</v>
      </c>
      <c r="C354">
        <v>2.9729111960055596</v>
      </c>
      <c r="D354">
        <v>3.0497628757299231</v>
      </c>
      <c r="E354">
        <v>3.0081195663013927</v>
      </c>
      <c r="F354">
        <v>3.0135325170290415</v>
      </c>
      <c r="G354">
        <v>2.8864462534551203</v>
      </c>
      <c r="H354">
        <v>2.7144063939605152</v>
      </c>
      <c r="I354">
        <v>2.5746359309523035</v>
      </c>
    </row>
    <row r="355" spans="1:9">
      <c r="A355">
        <v>347</v>
      </c>
      <c r="B355">
        <v>2.9987136081312977</v>
      </c>
      <c r="C355">
        <v>2.9401182154805294</v>
      </c>
      <c r="D355">
        <v>3.0343260802639174</v>
      </c>
      <c r="E355">
        <v>3.0877509650486932</v>
      </c>
      <c r="F355">
        <v>3.151529152282452</v>
      </c>
      <c r="G355">
        <v>3.0948539616657658</v>
      </c>
      <c r="H355">
        <v>2.9462662718488799</v>
      </c>
      <c r="I355">
        <v>2.9322623489973947</v>
      </c>
    </row>
    <row r="356" spans="1:9">
      <c r="A356">
        <v>348</v>
      </c>
      <c r="B356">
        <v>3.0232115103042245</v>
      </c>
      <c r="C356">
        <v>3.0273377429214228</v>
      </c>
      <c r="D356">
        <v>3.0249556300618314</v>
      </c>
      <c r="E356">
        <v>2.9247578110951244</v>
      </c>
      <c r="F356">
        <v>2.8288152629661494</v>
      </c>
      <c r="G356">
        <v>2.6794459745929884</v>
      </c>
      <c r="H356">
        <v>2.6183620472602693</v>
      </c>
      <c r="I356">
        <v>2.6210112060840438</v>
      </c>
    </row>
    <row r="357" spans="1:9">
      <c r="A357">
        <v>349</v>
      </c>
      <c r="B357">
        <v>3.0972791479688193</v>
      </c>
      <c r="C357">
        <v>3.2334948729755193</v>
      </c>
      <c r="D357">
        <v>3.3384105058003479</v>
      </c>
      <c r="E357">
        <v>3.2812971292566302</v>
      </c>
      <c r="F357">
        <v>3.2793727108055339</v>
      </c>
      <c r="G357">
        <v>3.2336886312527873</v>
      </c>
      <c r="H357">
        <v>3.0263513853558512</v>
      </c>
      <c r="I357">
        <v>2.9959439700752082</v>
      </c>
    </row>
    <row r="358" spans="1:9">
      <c r="A358">
        <v>350</v>
      </c>
      <c r="B358">
        <v>3.0472029453983076</v>
      </c>
      <c r="C358">
        <v>3.1198616493987781</v>
      </c>
      <c r="D358">
        <v>3.0845067017996906</v>
      </c>
      <c r="E358">
        <v>3.0514891767029653</v>
      </c>
      <c r="F358">
        <v>3.1090882824458732</v>
      </c>
      <c r="G358">
        <v>3.161718988042014</v>
      </c>
      <c r="H358">
        <v>3.1260408294263691</v>
      </c>
      <c r="I358">
        <v>3.1871357443469583</v>
      </c>
    </row>
    <row r="359" spans="1:9">
      <c r="A359">
        <v>351</v>
      </c>
      <c r="B359">
        <v>2.9405480182879979</v>
      </c>
      <c r="C359">
        <v>2.9228358156711041</v>
      </c>
      <c r="D359">
        <v>2.8918896847676385</v>
      </c>
      <c r="E359">
        <v>2.8770684231215005</v>
      </c>
      <c r="F359">
        <v>2.9394809781718956</v>
      </c>
      <c r="G359">
        <v>2.9873568611995642</v>
      </c>
      <c r="H359">
        <v>2.9517484332487518</v>
      </c>
      <c r="I359">
        <v>2.9750404195561293</v>
      </c>
    </row>
    <row r="360" spans="1:9">
      <c r="A360">
        <v>352</v>
      </c>
      <c r="B360">
        <v>3.0185558126578584</v>
      </c>
      <c r="C360">
        <v>2.953130480348142</v>
      </c>
      <c r="D360">
        <v>2.8950279650989845</v>
      </c>
      <c r="E360">
        <v>2.8662282140551705</v>
      </c>
      <c r="F360">
        <v>2.9275005375693399</v>
      </c>
      <c r="G360">
        <v>3.1026315089932313</v>
      </c>
      <c r="H360">
        <v>3.2048610207997705</v>
      </c>
      <c r="I360">
        <v>3.2141940355387177</v>
      </c>
    </row>
    <row r="361" spans="1:9">
      <c r="A361">
        <v>353</v>
      </c>
      <c r="B361">
        <v>3.0577009700529127</v>
      </c>
      <c r="C361">
        <v>3.2107032683465775</v>
      </c>
      <c r="D361">
        <v>3.2695625400331383</v>
      </c>
      <c r="E361">
        <v>3.3212148644139452</v>
      </c>
      <c r="F361">
        <v>3.4349828772253845</v>
      </c>
      <c r="G361">
        <v>3.5804136756541793</v>
      </c>
      <c r="H361">
        <v>3.6745939729759907</v>
      </c>
      <c r="I361">
        <v>3.7202278015000205</v>
      </c>
    </row>
    <row r="362" spans="1:9">
      <c r="A362">
        <v>354</v>
      </c>
      <c r="B362">
        <v>3.0237072025126501</v>
      </c>
      <c r="C362">
        <v>2.9954621250939315</v>
      </c>
      <c r="D362">
        <v>2.9401991807395653</v>
      </c>
      <c r="E362">
        <v>2.8583302556519228</v>
      </c>
      <c r="F362">
        <v>2.8859359637034645</v>
      </c>
      <c r="G362">
        <v>2.8781575349249007</v>
      </c>
      <c r="H362">
        <v>2.8267778835465789</v>
      </c>
      <c r="I362">
        <v>2.8019963119110032</v>
      </c>
    </row>
    <row r="363" spans="1:9">
      <c r="A363">
        <v>355</v>
      </c>
      <c r="B363">
        <v>2.8948870081079656</v>
      </c>
      <c r="C363">
        <v>2.8519444485230436</v>
      </c>
      <c r="D363">
        <v>2.9338579277339303</v>
      </c>
      <c r="E363">
        <v>3.0182752591895596</v>
      </c>
      <c r="F363">
        <v>3.0795031633301089</v>
      </c>
      <c r="G363">
        <v>3.0704895913704942</v>
      </c>
      <c r="H363">
        <v>3.1567901934256484</v>
      </c>
      <c r="I363">
        <v>3.2408550105917588</v>
      </c>
    </row>
    <row r="364" spans="1:9">
      <c r="A364">
        <v>356</v>
      </c>
      <c r="B364">
        <v>2.9190971681516098</v>
      </c>
      <c r="C364">
        <v>2.8815962604154555</v>
      </c>
      <c r="D364">
        <v>2.9221300775370387</v>
      </c>
      <c r="E364">
        <v>2.9265824888605403</v>
      </c>
      <c r="F364">
        <v>2.9712308517517005</v>
      </c>
      <c r="G364">
        <v>2.9605280353642538</v>
      </c>
      <c r="H364">
        <v>2.9044444541855379</v>
      </c>
      <c r="I364">
        <v>2.8807034855515767</v>
      </c>
    </row>
    <row r="365" spans="1:9">
      <c r="A365">
        <v>357</v>
      </c>
      <c r="B365">
        <v>2.9934241686116114</v>
      </c>
      <c r="C365">
        <v>3.0305709976135713</v>
      </c>
      <c r="D365">
        <v>3.0192134152044323</v>
      </c>
      <c r="E365">
        <v>2.9350041533002056</v>
      </c>
      <c r="F365">
        <v>2.8944048834887131</v>
      </c>
      <c r="G365">
        <v>2.8047397858209693</v>
      </c>
      <c r="H365">
        <v>2.7896595761279848</v>
      </c>
      <c r="I365">
        <v>2.9840483062445822</v>
      </c>
    </row>
    <row r="366" spans="1:9">
      <c r="A366">
        <v>358</v>
      </c>
      <c r="B366">
        <v>3.1096994080625198</v>
      </c>
      <c r="C366">
        <v>3.1918778718750485</v>
      </c>
      <c r="D366">
        <v>3.2296326575993897</v>
      </c>
      <c r="E366">
        <v>3.1899781366427877</v>
      </c>
      <c r="F366">
        <v>3.2224822911329052</v>
      </c>
      <c r="G366">
        <v>3.2320883052389355</v>
      </c>
      <c r="H366">
        <v>3.2460689445410313</v>
      </c>
      <c r="I366">
        <v>3.2244311848954985</v>
      </c>
    </row>
    <row r="367" spans="1:9">
      <c r="A367">
        <v>359</v>
      </c>
      <c r="B367">
        <v>3.0037355239472276</v>
      </c>
      <c r="C367">
        <v>2.8273498963374686</v>
      </c>
      <c r="D367">
        <v>2.7095736158929586</v>
      </c>
      <c r="E367">
        <v>2.7018877996774573</v>
      </c>
      <c r="F367">
        <v>2.5232275456552742</v>
      </c>
      <c r="G367">
        <v>2.352801104924712</v>
      </c>
      <c r="H367">
        <v>2.3399459867086883</v>
      </c>
      <c r="I367">
        <v>2.3085345602244871</v>
      </c>
    </row>
    <row r="368" spans="1:9">
      <c r="A368">
        <v>360</v>
      </c>
      <c r="B368">
        <v>2.9890607906353459</v>
      </c>
      <c r="C368">
        <v>2.9599670529781341</v>
      </c>
      <c r="D368">
        <v>2.9075865793681315</v>
      </c>
      <c r="E368">
        <v>2.9021728534108644</v>
      </c>
      <c r="F368">
        <v>2.9822711789706551</v>
      </c>
      <c r="G368">
        <v>2.9815317272986253</v>
      </c>
      <c r="H368">
        <v>3.0395470970224818</v>
      </c>
      <c r="I368">
        <v>3.0352433377956047</v>
      </c>
    </row>
    <row r="369" spans="1:9">
      <c r="A369">
        <v>361</v>
      </c>
      <c r="B369">
        <v>3.0147103118525842</v>
      </c>
      <c r="C369">
        <v>3.0796639457412303</v>
      </c>
      <c r="D369">
        <v>3.1161182444415285</v>
      </c>
      <c r="E369">
        <v>3.2110681226600639</v>
      </c>
      <c r="F369">
        <v>3.2629127050343616</v>
      </c>
      <c r="G369">
        <v>3.2111651353066528</v>
      </c>
      <c r="H369">
        <v>3.1918403309625738</v>
      </c>
      <c r="I369">
        <v>3.2833331829554888</v>
      </c>
    </row>
    <row r="370" spans="1:9">
      <c r="A370">
        <v>362</v>
      </c>
      <c r="B370">
        <v>3.1345039418410483</v>
      </c>
      <c r="C370">
        <v>3.2118393659037721</v>
      </c>
      <c r="D370">
        <v>3.3089990199846051</v>
      </c>
      <c r="E370">
        <v>3.3573055513638619</v>
      </c>
      <c r="F370">
        <v>3.4679475251546785</v>
      </c>
      <c r="G370">
        <v>3.6082553768116195</v>
      </c>
      <c r="H370">
        <v>3.5532258354528961</v>
      </c>
      <c r="I370">
        <v>3.500111733348656</v>
      </c>
    </row>
    <row r="371" spans="1:9">
      <c r="A371">
        <v>363</v>
      </c>
      <c r="B371">
        <v>3.0427646788635343</v>
      </c>
      <c r="C371">
        <v>3.0780961044438051</v>
      </c>
      <c r="D371">
        <v>3.1145921286287908</v>
      </c>
      <c r="E371">
        <v>3.0059225535554974</v>
      </c>
      <c r="F371">
        <v>2.9163762855174618</v>
      </c>
      <c r="G371">
        <v>2.9984890579118102</v>
      </c>
      <c r="H371">
        <v>3.0658948244851252</v>
      </c>
      <c r="I371">
        <v>3.0599917183695404</v>
      </c>
    </row>
    <row r="372" spans="1:9">
      <c r="A372">
        <v>364</v>
      </c>
      <c r="B372">
        <v>2.9308978469719857</v>
      </c>
      <c r="C372">
        <v>2.9888727865029967</v>
      </c>
      <c r="D372">
        <v>2.9699491719145255</v>
      </c>
      <c r="E372">
        <v>2.9023361652941206</v>
      </c>
      <c r="F372">
        <v>2.8450688644023079</v>
      </c>
      <c r="G372">
        <v>2.8476177347239284</v>
      </c>
      <c r="H372">
        <v>2.8557706002949064</v>
      </c>
      <c r="I372">
        <v>2.8815890536393369</v>
      </c>
    </row>
    <row r="373" spans="1:9">
      <c r="A373">
        <v>365</v>
      </c>
      <c r="B373">
        <v>3.0012701645091657</v>
      </c>
      <c r="C373">
        <v>2.969284647325404</v>
      </c>
      <c r="D373">
        <v>2.9960556932350002</v>
      </c>
      <c r="E373">
        <v>2.9806053306381286</v>
      </c>
      <c r="F373">
        <v>2.953223917225825</v>
      </c>
      <c r="G373">
        <v>2.9137683836988564</v>
      </c>
      <c r="H373">
        <v>2.9963361045877113</v>
      </c>
      <c r="I373">
        <v>2.9954143236413309</v>
      </c>
    </row>
    <row r="374" spans="1:9">
      <c r="A374">
        <v>366</v>
      </c>
      <c r="B374">
        <v>3.0377566040323849</v>
      </c>
      <c r="C374">
        <v>3.0387226528300442</v>
      </c>
      <c r="D374">
        <v>3.1065420665101193</v>
      </c>
      <c r="E374">
        <v>3.0766390840012479</v>
      </c>
      <c r="F374">
        <v>3.0866862387297203</v>
      </c>
      <c r="G374">
        <v>3.0691506387274674</v>
      </c>
      <c r="H374">
        <v>3.2081666904977353</v>
      </c>
      <c r="I374">
        <v>3.3580008330029445</v>
      </c>
    </row>
    <row r="375" spans="1:9">
      <c r="A375">
        <v>367</v>
      </c>
      <c r="B375">
        <v>2.972539577202777</v>
      </c>
      <c r="C375">
        <v>2.8419515158115058</v>
      </c>
      <c r="D375">
        <v>2.7351245340832939</v>
      </c>
      <c r="E375">
        <v>2.6069099466811165</v>
      </c>
      <c r="F375">
        <v>2.5349621030405709</v>
      </c>
      <c r="G375">
        <v>2.4423970815612672</v>
      </c>
      <c r="H375">
        <v>2.3756706175135007</v>
      </c>
      <c r="I375">
        <v>2.3444896457150044</v>
      </c>
    </row>
    <row r="376" spans="1:9">
      <c r="A376">
        <v>368</v>
      </c>
      <c r="B376">
        <v>3.0559421855902569</v>
      </c>
      <c r="C376">
        <v>2.9628616205675171</v>
      </c>
      <c r="D376">
        <v>2.9110041127109225</v>
      </c>
      <c r="E376">
        <v>2.8598310811350194</v>
      </c>
      <c r="F376">
        <v>2.8526174777320303</v>
      </c>
      <c r="G376">
        <v>2.7922010551275984</v>
      </c>
      <c r="H376">
        <v>2.8023849497713758</v>
      </c>
      <c r="I376">
        <v>2.7687672751121428</v>
      </c>
    </row>
    <row r="377" spans="1:9">
      <c r="A377">
        <v>369</v>
      </c>
      <c r="B377">
        <v>3.1007227308186263</v>
      </c>
      <c r="C377">
        <v>3.2352398091732342</v>
      </c>
      <c r="D377">
        <v>3.2390895011561578</v>
      </c>
      <c r="E377">
        <v>3.2037331861942011</v>
      </c>
      <c r="F377">
        <v>3.2296851264407795</v>
      </c>
      <c r="G377">
        <v>3.343456655814216</v>
      </c>
      <c r="H377">
        <v>3.4428854000114897</v>
      </c>
      <c r="I377">
        <v>3.5351271082150357</v>
      </c>
    </row>
    <row r="378" spans="1:9">
      <c r="A378">
        <v>370</v>
      </c>
      <c r="B378">
        <v>2.955115719731062</v>
      </c>
      <c r="C378">
        <v>2.9481416169264185</v>
      </c>
      <c r="D378">
        <v>2.9830318635026014</v>
      </c>
      <c r="E378">
        <v>2.9859210918141175</v>
      </c>
      <c r="F378">
        <v>2.948070039267435</v>
      </c>
      <c r="G378">
        <v>2.9293053827496283</v>
      </c>
      <c r="H378">
        <v>2.9275895383752237</v>
      </c>
      <c r="I378">
        <v>2.7674310953057395</v>
      </c>
    </row>
    <row r="379" spans="1:9">
      <c r="A379">
        <v>371</v>
      </c>
      <c r="B379">
        <v>3.0996793701665912</v>
      </c>
      <c r="C379">
        <v>3.193860751788439</v>
      </c>
      <c r="D379">
        <v>3.2387870285512244</v>
      </c>
      <c r="E379">
        <v>3.2985043265336764</v>
      </c>
      <c r="F379">
        <v>3.4323772092069436</v>
      </c>
      <c r="G379">
        <v>3.4531407709586559</v>
      </c>
      <c r="H379">
        <v>3.3815820484571595</v>
      </c>
      <c r="I379">
        <v>3.2796019781183787</v>
      </c>
    </row>
    <row r="380" spans="1:9">
      <c r="A380">
        <v>372</v>
      </c>
      <c r="B380">
        <v>3.1630600623928014</v>
      </c>
      <c r="C380">
        <v>3.2292310410850362</v>
      </c>
      <c r="D380">
        <v>3.3534462902883089</v>
      </c>
      <c r="E380">
        <v>3.4803004003103903</v>
      </c>
      <c r="F380">
        <v>3.6129396933585012</v>
      </c>
      <c r="G380">
        <v>3.68314288065717</v>
      </c>
      <c r="H380">
        <v>3.6619757204865628</v>
      </c>
      <c r="I380">
        <v>3.651236050437507</v>
      </c>
    </row>
    <row r="381" spans="1:9">
      <c r="A381">
        <v>373</v>
      </c>
      <c r="B381">
        <v>2.9023560594054061</v>
      </c>
      <c r="C381">
        <v>2.9053447907495156</v>
      </c>
      <c r="D381">
        <v>2.9627433499385121</v>
      </c>
      <c r="E381">
        <v>2.9239688149045087</v>
      </c>
      <c r="F381">
        <v>2.9144440647370025</v>
      </c>
      <c r="G381">
        <v>2.9240027646070761</v>
      </c>
      <c r="H381">
        <v>2.9929462481098663</v>
      </c>
      <c r="I381">
        <v>2.9869171318251126</v>
      </c>
    </row>
    <row r="382" spans="1:9">
      <c r="A382">
        <v>374</v>
      </c>
      <c r="B382">
        <v>2.9944836489047977</v>
      </c>
      <c r="C382">
        <v>2.938017469404691</v>
      </c>
      <c r="D382">
        <v>2.8872156452546793</v>
      </c>
      <c r="E382">
        <v>2.8397506005129789</v>
      </c>
      <c r="F382">
        <v>2.8364729150267491</v>
      </c>
      <c r="G382">
        <v>2.8182001080389947</v>
      </c>
      <c r="H382">
        <v>2.843173776202585</v>
      </c>
      <c r="I382">
        <v>2.896785561170367</v>
      </c>
    </row>
    <row r="383" spans="1:9">
      <c r="A383">
        <v>375</v>
      </c>
      <c r="B383">
        <v>2.9348470964989279</v>
      </c>
      <c r="C383">
        <v>2.8614923414544746</v>
      </c>
      <c r="D383">
        <v>2.9493497407893297</v>
      </c>
      <c r="E383">
        <v>3.1093478279037425</v>
      </c>
      <c r="F383">
        <v>3.1699657185478909</v>
      </c>
      <c r="G383">
        <v>3.2741843490802354</v>
      </c>
      <c r="H383">
        <v>3.1943254676186146</v>
      </c>
      <c r="I383">
        <v>3.1950812458155604</v>
      </c>
    </row>
    <row r="384" spans="1:9">
      <c r="A384">
        <v>376</v>
      </c>
      <c r="B384">
        <v>2.9783466838301007</v>
      </c>
      <c r="C384">
        <v>2.8959762428889895</v>
      </c>
      <c r="D384">
        <v>2.8087072696553017</v>
      </c>
      <c r="E384">
        <v>2.8600064260526019</v>
      </c>
      <c r="F384">
        <v>2.979791622887404</v>
      </c>
      <c r="G384">
        <v>2.9852216698619425</v>
      </c>
      <c r="H384">
        <v>2.9231467619002021</v>
      </c>
      <c r="I384">
        <v>2.844123610163888</v>
      </c>
    </row>
    <row r="385" spans="1:9">
      <c r="A385">
        <v>377</v>
      </c>
      <c r="B385">
        <v>3.0612613454239548</v>
      </c>
      <c r="C385">
        <v>3.0186428255051796</v>
      </c>
      <c r="D385">
        <v>2.9814535522050134</v>
      </c>
      <c r="E385">
        <v>2.9714899600396794</v>
      </c>
      <c r="F385">
        <v>2.945461086851163</v>
      </c>
      <c r="G385">
        <v>3.0028015459338233</v>
      </c>
      <c r="H385">
        <v>3.0450983662433933</v>
      </c>
      <c r="I385">
        <v>3.0731843842842741</v>
      </c>
    </row>
    <row r="386" spans="1:9">
      <c r="A386">
        <v>378</v>
      </c>
      <c r="B386">
        <v>3.1456646736999847</v>
      </c>
      <c r="C386">
        <v>3.2515323181632105</v>
      </c>
      <c r="D386">
        <v>3.3503436739011438</v>
      </c>
      <c r="E386">
        <v>3.3607719039684616</v>
      </c>
      <c r="F386">
        <v>3.3713738533258195</v>
      </c>
      <c r="G386">
        <v>3.3781688752824119</v>
      </c>
      <c r="H386">
        <v>3.3570298795424089</v>
      </c>
      <c r="I386">
        <v>3.3481565379561218</v>
      </c>
    </row>
    <row r="387" spans="1:9">
      <c r="A387">
        <v>379</v>
      </c>
      <c r="B387">
        <v>2.9909669225211593</v>
      </c>
      <c r="C387">
        <v>2.9017826870036578</v>
      </c>
      <c r="D387">
        <v>2.9256226928574312</v>
      </c>
      <c r="E387">
        <v>2.8975284697218306</v>
      </c>
      <c r="F387">
        <v>2.8606989868096142</v>
      </c>
      <c r="G387">
        <v>2.7353851610599635</v>
      </c>
      <c r="H387">
        <v>2.7249817785273516</v>
      </c>
      <c r="I387">
        <v>2.7442049869524796</v>
      </c>
    </row>
    <row r="388" spans="1:9">
      <c r="A388">
        <v>380</v>
      </c>
      <c r="B388">
        <v>3.0660372786860646</v>
      </c>
      <c r="C388">
        <v>2.9404489738526554</v>
      </c>
      <c r="D388">
        <v>2.8144746553344095</v>
      </c>
      <c r="E388">
        <v>2.7341288701798399</v>
      </c>
      <c r="F388">
        <v>2.7394281714918245</v>
      </c>
      <c r="G388">
        <v>2.7306752437241406</v>
      </c>
      <c r="H388">
        <v>2.743139905165787</v>
      </c>
      <c r="I388">
        <v>2.732157819878521</v>
      </c>
    </row>
    <row r="389" spans="1:9">
      <c r="A389">
        <v>381</v>
      </c>
      <c r="B389">
        <v>3.1056597380255813</v>
      </c>
      <c r="C389">
        <v>3.1694841224016725</v>
      </c>
      <c r="D389">
        <v>3.2442489424170691</v>
      </c>
      <c r="E389">
        <v>3.3398711605443965</v>
      </c>
      <c r="F389">
        <v>3.3930513762662615</v>
      </c>
      <c r="G389">
        <v>3.4087839182725044</v>
      </c>
      <c r="H389">
        <v>3.4052952898446924</v>
      </c>
      <c r="I389">
        <v>3.3139449657426794</v>
      </c>
    </row>
    <row r="390" spans="1:9">
      <c r="A390">
        <v>382</v>
      </c>
      <c r="B390">
        <v>3.0324530256845161</v>
      </c>
      <c r="C390">
        <v>3.0176560507913588</v>
      </c>
      <c r="D390">
        <v>3.0002512063542217</v>
      </c>
      <c r="E390">
        <v>3.0530504326198615</v>
      </c>
      <c r="F390">
        <v>3.1386194902123652</v>
      </c>
      <c r="G390">
        <v>3.1657522896669472</v>
      </c>
      <c r="H390">
        <v>3.1510255852662894</v>
      </c>
      <c r="I390">
        <v>3.2247388505585444</v>
      </c>
    </row>
    <row r="391" spans="1:9">
      <c r="A391">
        <v>383</v>
      </c>
      <c r="B391">
        <v>2.9567738503666616</v>
      </c>
      <c r="C391">
        <v>2.8309722603495433</v>
      </c>
      <c r="D391">
        <v>2.756342327647344</v>
      </c>
      <c r="E391">
        <v>2.7904985956584207</v>
      </c>
      <c r="F391">
        <v>2.8659091273278152</v>
      </c>
      <c r="G391">
        <v>2.8691426630983616</v>
      </c>
      <c r="H391">
        <v>2.8651636212271936</v>
      </c>
      <c r="I391">
        <v>2.9720761037701275</v>
      </c>
    </row>
    <row r="392" spans="1:9">
      <c r="A392">
        <v>384</v>
      </c>
      <c r="B392">
        <v>2.9813920834511638</v>
      </c>
      <c r="C392">
        <v>2.8833409982796065</v>
      </c>
      <c r="D392">
        <v>2.901796925244382</v>
      </c>
      <c r="E392">
        <v>2.8331139617351453</v>
      </c>
      <c r="F392">
        <v>2.6476018048504404</v>
      </c>
      <c r="G392">
        <v>2.5662619330590042</v>
      </c>
      <c r="H392">
        <v>2.5156187228504723</v>
      </c>
      <c r="I392">
        <v>2.4908543663309328</v>
      </c>
    </row>
    <row r="393" spans="1:9">
      <c r="A393">
        <v>385</v>
      </c>
      <c r="B393">
        <v>3.0532723008101712</v>
      </c>
      <c r="C393">
        <v>3.246952632590276</v>
      </c>
      <c r="D393">
        <v>3.2974658845093261</v>
      </c>
      <c r="E393">
        <v>3.3650844522815442</v>
      </c>
      <c r="F393">
        <v>3.4869336716349957</v>
      </c>
      <c r="G393">
        <v>3.6199832362937783</v>
      </c>
      <c r="H393">
        <v>3.7039844957667514</v>
      </c>
      <c r="I393">
        <v>3.8100345800750888</v>
      </c>
    </row>
    <row r="394" spans="1:9">
      <c r="A394">
        <v>386</v>
      </c>
      <c r="B394">
        <v>3.0869620935171311</v>
      </c>
      <c r="C394">
        <v>3.2020713841255506</v>
      </c>
      <c r="D394">
        <v>3.2479859577699317</v>
      </c>
      <c r="E394">
        <v>3.3052608206727494</v>
      </c>
      <c r="F394">
        <v>3.3088726705901799</v>
      </c>
      <c r="G394">
        <v>3.2050945750689439</v>
      </c>
      <c r="H394">
        <v>3.1132281144415423</v>
      </c>
      <c r="I394">
        <v>3.1117094518908299</v>
      </c>
    </row>
    <row r="395" spans="1:9">
      <c r="A395">
        <v>387</v>
      </c>
      <c r="B395">
        <v>2.9671206433026085</v>
      </c>
      <c r="C395">
        <v>2.9986457860012083</v>
      </c>
      <c r="D395">
        <v>3.1188360320674198</v>
      </c>
      <c r="E395">
        <v>3.2376283098490384</v>
      </c>
      <c r="F395">
        <v>3.256686367572216</v>
      </c>
      <c r="G395">
        <v>3.2438166653896667</v>
      </c>
      <c r="H395">
        <v>3.3320389468919749</v>
      </c>
      <c r="I395">
        <v>3.4283145449796173</v>
      </c>
    </row>
    <row r="396" spans="1:9">
      <c r="A396">
        <v>388</v>
      </c>
      <c r="B396">
        <v>3.0635144235444165</v>
      </c>
      <c r="C396">
        <v>3.1216101590777758</v>
      </c>
      <c r="D396">
        <v>3.0733082971490031</v>
      </c>
      <c r="E396">
        <v>3.164718868419361</v>
      </c>
      <c r="F396">
        <v>3.2245451066485793</v>
      </c>
      <c r="G396">
        <v>3.1206154208049433</v>
      </c>
      <c r="H396">
        <v>3.0292980072160915</v>
      </c>
      <c r="I396">
        <v>3.0621314510538955</v>
      </c>
    </row>
    <row r="397" spans="1:9">
      <c r="A397">
        <v>389</v>
      </c>
      <c r="B397">
        <v>3.1038378322277365</v>
      </c>
      <c r="C397">
        <v>3.0601087618965725</v>
      </c>
      <c r="D397">
        <v>3.0692914468888226</v>
      </c>
      <c r="E397">
        <v>3.1463547496471165</v>
      </c>
      <c r="F397">
        <v>3.2795717296635694</v>
      </c>
      <c r="G397">
        <v>3.2178116362831433</v>
      </c>
      <c r="H397">
        <v>3.2159372059188427</v>
      </c>
      <c r="I397">
        <v>3.1788360642304037</v>
      </c>
    </row>
    <row r="398" spans="1:9">
      <c r="A398">
        <v>390</v>
      </c>
      <c r="B398">
        <v>3.0812348829372667</v>
      </c>
      <c r="C398">
        <v>3.1549676769975745</v>
      </c>
      <c r="D398">
        <v>3.3459033167575201</v>
      </c>
      <c r="E398">
        <v>3.5615219505467581</v>
      </c>
      <c r="F398">
        <v>3.5876217804062658</v>
      </c>
      <c r="G398">
        <v>3.61433449476062</v>
      </c>
      <c r="H398">
        <v>3.705330101522561</v>
      </c>
      <c r="I398">
        <v>3.6734269970475366</v>
      </c>
    </row>
    <row r="399" spans="1:9">
      <c r="A399">
        <v>391</v>
      </c>
      <c r="B399">
        <v>2.9874390647293989</v>
      </c>
      <c r="C399">
        <v>3.013100211357389</v>
      </c>
      <c r="D399">
        <v>3.1090277367973096</v>
      </c>
      <c r="E399">
        <v>3.1666599204741042</v>
      </c>
      <c r="F399">
        <v>3.1288133245354448</v>
      </c>
      <c r="G399">
        <v>3.1226543721284159</v>
      </c>
      <c r="H399">
        <v>3.1473253434835153</v>
      </c>
      <c r="I399">
        <v>3.1513609470707555</v>
      </c>
    </row>
    <row r="400" spans="1:9">
      <c r="A400">
        <v>392</v>
      </c>
      <c r="B400">
        <v>3.0178554704592595</v>
      </c>
      <c r="C400">
        <v>2.9890840213213061</v>
      </c>
      <c r="D400">
        <v>2.9257231479548089</v>
      </c>
      <c r="E400">
        <v>2.9924702247218993</v>
      </c>
      <c r="F400">
        <v>2.9115260643981844</v>
      </c>
      <c r="G400">
        <v>2.7818128955373402</v>
      </c>
      <c r="H400">
        <v>2.6996483229312416</v>
      </c>
      <c r="I400">
        <v>2.719617660796994</v>
      </c>
    </row>
    <row r="401" spans="1:9">
      <c r="A401">
        <v>393</v>
      </c>
      <c r="B401">
        <v>2.9648486443682742</v>
      </c>
      <c r="C401">
        <v>2.9557124805547281</v>
      </c>
      <c r="D401">
        <v>2.9385843212225016</v>
      </c>
      <c r="E401">
        <v>3.0402191809163508</v>
      </c>
      <c r="F401">
        <v>3.0720553785022244</v>
      </c>
      <c r="G401">
        <v>2.9843859592915494</v>
      </c>
      <c r="H401">
        <v>2.9504214582611206</v>
      </c>
      <c r="I401">
        <v>2.9342556994712981</v>
      </c>
    </row>
    <row r="402" spans="1:9">
      <c r="A402">
        <v>394</v>
      </c>
      <c r="B402">
        <v>3.1202731054733044</v>
      </c>
      <c r="C402">
        <v>3.1759487076049102</v>
      </c>
      <c r="D402">
        <v>3.2419215690479906</v>
      </c>
      <c r="E402">
        <v>3.3074938834580769</v>
      </c>
      <c r="F402">
        <v>3.3264999076734081</v>
      </c>
      <c r="G402">
        <v>3.3179396345653891</v>
      </c>
      <c r="H402">
        <v>3.1851714990256448</v>
      </c>
      <c r="I402">
        <v>3.0118043876492315</v>
      </c>
    </row>
    <row r="403" spans="1:9">
      <c r="A403">
        <v>395</v>
      </c>
      <c r="B403">
        <v>3.008922503200635</v>
      </c>
      <c r="C403">
        <v>2.9798635063261494</v>
      </c>
      <c r="D403">
        <v>2.9974374598340203</v>
      </c>
      <c r="E403">
        <v>2.9769932406815438</v>
      </c>
      <c r="F403">
        <v>3.0360279110037256</v>
      </c>
      <c r="G403">
        <v>3.0945449963218428</v>
      </c>
      <c r="H403">
        <v>3.1975783489908705</v>
      </c>
      <c r="I403">
        <v>3.1738183127600852</v>
      </c>
    </row>
    <row r="404" spans="1:9">
      <c r="A404">
        <v>396</v>
      </c>
      <c r="B404">
        <v>2.942523910207858</v>
      </c>
      <c r="C404">
        <v>2.8401800117575569</v>
      </c>
      <c r="D404">
        <v>2.845998744265684</v>
      </c>
      <c r="E404">
        <v>2.851761532684447</v>
      </c>
      <c r="F404">
        <v>2.8175357271290586</v>
      </c>
      <c r="G404">
        <v>2.7143366016737467</v>
      </c>
      <c r="H404">
        <v>2.7099002615494672</v>
      </c>
      <c r="I404">
        <v>2.7350015186288994</v>
      </c>
    </row>
    <row r="405" spans="1:9">
      <c r="A405">
        <v>397</v>
      </c>
      <c r="B405">
        <v>3.0160551637798174</v>
      </c>
      <c r="C405">
        <v>2.987535167268081</v>
      </c>
      <c r="D405">
        <v>3.0102434525345285</v>
      </c>
      <c r="E405">
        <v>3.0438422300520913</v>
      </c>
      <c r="F405">
        <v>3.0478222038934115</v>
      </c>
      <c r="G405">
        <v>3.0893266736149454</v>
      </c>
      <c r="H405">
        <v>3.11840422480409</v>
      </c>
      <c r="I405">
        <v>3.1990479607179956</v>
      </c>
    </row>
    <row r="406" spans="1:9">
      <c r="A406">
        <v>398</v>
      </c>
      <c r="B406">
        <v>3.0338915501895913</v>
      </c>
      <c r="C406">
        <v>3.0474351559077482</v>
      </c>
      <c r="D406">
        <v>2.9407750430972039</v>
      </c>
      <c r="E406">
        <v>2.8301778123941586</v>
      </c>
      <c r="F406">
        <v>2.6718496461735359</v>
      </c>
      <c r="G406">
        <v>2.5469015008944447</v>
      </c>
      <c r="H406">
        <v>2.4940351149208868</v>
      </c>
      <c r="I406">
        <v>2.3937594559486879</v>
      </c>
    </row>
    <row r="407" spans="1:9">
      <c r="A407">
        <v>399</v>
      </c>
      <c r="B407">
        <v>3.0723170291013897</v>
      </c>
      <c r="C407">
        <v>2.9687930695968214</v>
      </c>
      <c r="D407">
        <v>2.8142987133601594</v>
      </c>
      <c r="E407">
        <v>2.8041935358154246</v>
      </c>
      <c r="F407">
        <v>2.8201874557215501</v>
      </c>
      <c r="G407">
        <v>2.772515015750145</v>
      </c>
      <c r="H407">
        <v>2.8643822469711515</v>
      </c>
      <c r="I407">
        <v>3.0682028573309998</v>
      </c>
    </row>
    <row r="408" spans="1:9">
      <c r="A408">
        <v>400</v>
      </c>
      <c r="B408">
        <v>2.9167529031721222</v>
      </c>
      <c r="C408">
        <v>2.8971581981185492</v>
      </c>
      <c r="D408">
        <v>2.9502177608986098</v>
      </c>
      <c r="E408">
        <v>2.9262816301509211</v>
      </c>
      <c r="F408">
        <v>2.8617340552181099</v>
      </c>
      <c r="G408">
        <v>2.8096190713565319</v>
      </c>
      <c r="H408">
        <v>2.7538423030189842</v>
      </c>
      <c r="I408">
        <v>2.6533848095674073</v>
      </c>
    </row>
    <row r="409" spans="1:9">
      <c r="A409">
        <v>401</v>
      </c>
      <c r="B409">
        <v>3.0128508471144921</v>
      </c>
      <c r="C409">
        <v>2.9518563503025161</v>
      </c>
      <c r="D409">
        <v>2.9632516001272249</v>
      </c>
      <c r="E409">
        <v>3.0253951682547218</v>
      </c>
      <c r="F409">
        <v>3.0877285859803711</v>
      </c>
      <c r="G409">
        <v>3.0706751372257699</v>
      </c>
      <c r="H409">
        <v>3.1260109617867187</v>
      </c>
      <c r="I409">
        <v>3.1072535045566649</v>
      </c>
    </row>
    <row r="410" spans="1:9">
      <c r="A410">
        <v>402</v>
      </c>
      <c r="B410">
        <v>3.0481247838065659</v>
      </c>
      <c r="C410">
        <v>3.0209362763725172</v>
      </c>
      <c r="D410">
        <v>3.1218752957706739</v>
      </c>
      <c r="E410">
        <v>3.226601603821881</v>
      </c>
      <c r="F410">
        <v>3.1956859199243492</v>
      </c>
      <c r="G410">
        <v>3.3323834503417027</v>
      </c>
      <c r="H410">
        <v>3.4178890489216873</v>
      </c>
      <c r="I410">
        <v>3.4197004700226432</v>
      </c>
    </row>
    <row r="411" spans="1:9">
      <c r="A411">
        <v>403</v>
      </c>
      <c r="B411">
        <v>2.9897421359060723</v>
      </c>
      <c r="C411">
        <v>3.0185408288466209</v>
      </c>
      <c r="D411">
        <v>3.0235891161883393</v>
      </c>
      <c r="E411">
        <v>2.9869891093332313</v>
      </c>
      <c r="F411">
        <v>3.0705367766140497</v>
      </c>
      <c r="G411">
        <v>3.2091345113904008</v>
      </c>
      <c r="H411">
        <v>3.3043549271978603</v>
      </c>
      <c r="I411">
        <v>3.3355397426005489</v>
      </c>
    </row>
    <row r="412" spans="1:9">
      <c r="A412">
        <v>404</v>
      </c>
      <c r="B412">
        <v>3.0890740302963087</v>
      </c>
      <c r="C412">
        <v>3.1793494462455336</v>
      </c>
      <c r="D412">
        <v>3.3508152505643221</v>
      </c>
      <c r="E412">
        <v>3.4228822594167352</v>
      </c>
      <c r="F412">
        <v>3.508341556411346</v>
      </c>
      <c r="G412">
        <v>3.6369741998724283</v>
      </c>
      <c r="H412">
        <v>3.6829126766180371</v>
      </c>
      <c r="I412">
        <v>3.7138732574232978</v>
      </c>
    </row>
    <row r="413" spans="1:9">
      <c r="A413">
        <v>405</v>
      </c>
      <c r="B413">
        <v>3.0258672083961353</v>
      </c>
      <c r="C413">
        <v>3.0009562353724393</v>
      </c>
      <c r="D413">
        <v>2.9838309892359822</v>
      </c>
      <c r="E413">
        <v>2.9836335480354079</v>
      </c>
      <c r="F413">
        <v>3.0724425212700877</v>
      </c>
      <c r="G413">
        <v>3.1052250659388378</v>
      </c>
      <c r="H413">
        <v>3.0806536847044121</v>
      </c>
      <c r="I413">
        <v>3.0940731160316726</v>
      </c>
    </row>
    <row r="414" spans="1:9">
      <c r="A414">
        <v>406</v>
      </c>
      <c r="B414">
        <v>2.9539540595832556</v>
      </c>
      <c r="C414">
        <v>2.9057988047760031</v>
      </c>
      <c r="D414">
        <v>2.9271363964468704</v>
      </c>
      <c r="E414">
        <v>3.0253652423669188</v>
      </c>
      <c r="F414">
        <v>2.9869032721433117</v>
      </c>
      <c r="G414">
        <v>2.8553912474326553</v>
      </c>
      <c r="H414">
        <v>2.8120863925733395</v>
      </c>
      <c r="I414">
        <v>2.9007329353816207</v>
      </c>
    </row>
    <row r="415" spans="1:9">
      <c r="A415">
        <v>407</v>
      </c>
      <c r="B415">
        <v>2.8859379547148363</v>
      </c>
      <c r="C415">
        <v>2.8846099584192846</v>
      </c>
      <c r="D415">
        <v>2.989803347011732</v>
      </c>
      <c r="E415">
        <v>2.9150302418489002</v>
      </c>
      <c r="F415">
        <v>2.7300424450756826</v>
      </c>
      <c r="G415">
        <v>2.6908192390304535</v>
      </c>
      <c r="H415">
        <v>2.6604860204814793</v>
      </c>
      <c r="I415">
        <v>2.5607152000733788</v>
      </c>
    </row>
    <row r="416" spans="1:9">
      <c r="A416">
        <v>408</v>
      </c>
      <c r="B416">
        <v>3.0344286012533055</v>
      </c>
      <c r="C416">
        <v>3.049224907653687</v>
      </c>
      <c r="D416">
        <v>3.0886153912286218</v>
      </c>
      <c r="E416">
        <v>3.0939701106237689</v>
      </c>
      <c r="F416">
        <v>3.050628577157295</v>
      </c>
      <c r="G416">
        <v>3.0530073018525319</v>
      </c>
      <c r="H416">
        <v>3.0509123751281151</v>
      </c>
      <c r="I416">
        <v>3.0657917669152415</v>
      </c>
    </row>
    <row r="417" spans="1:9">
      <c r="A417">
        <v>409</v>
      </c>
      <c r="B417">
        <v>2.9952115265018016</v>
      </c>
      <c r="C417">
        <v>3.0201510471112845</v>
      </c>
      <c r="D417">
        <v>3.0526907825906124</v>
      </c>
      <c r="E417">
        <v>3.0607475089016853</v>
      </c>
      <c r="F417">
        <v>3.0712140595381143</v>
      </c>
      <c r="G417">
        <v>3.1172791906654607</v>
      </c>
      <c r="H417">
        <v>3.1131005709698889</v>
      </c>
      <c r="I417">
        <v>3.0404071660935132</v>
      </c>
    </row>
    <row r="418" spans="1:9">
      <c r="A418">
        <v>410</v>
      </c>
      <c r="B418">
        <v>3.1445094727050744</v>
      </c>
      <c r="C418">
        <v>3.0372803499107732</v>
      </c>
      <c r="D418">
        <v>2.9471491937087149</v>
      </c>
      <c r="E418">
        <v>2.9140598389590675</v>
      </c>
      <c r="F418">
        <v>2.7932769235468742</v>
      </c>
      <c r="G418">
        <v>2.6207265922233525</v>
      </c>
      <c r="H418">
        <v>2.4965113960425973</v>
      </c>
      <c r="I418">
        <v>2.4379407375677786</v>
      </c>
    </row>
    <row r="419" spans="1:9">
      <c r="A419">
        <v>411</v>
      </c>
      <c r="B419">
        <v>3.0308324900704009</v>
      </c>
      <c r="C419">
        <v>2.9624934681490949</v>
      </c>
      <c r="D419">
        <v>2.8486504752618549</v>
      </c>
      <c r="E419">
        <v>2.8266502107112776</v>
      </c>
      <c r="F419">
        <v>2.7527959352025055</v>
      </c>
      <c r="G419">
        <v>2.7039718123540313</v>
      </c>
      <c r="H419">
        <v>2.6628114747623703</v>
      </c>
      <c r="I419">
        <v>2.5437123674677014</v>
      </c>
    </row>
    <row r="420" spans="1:9">
      <c r="A420">
        <v>412</v>
      </c>
      <c r="B420">
        <v>3.0684008183623761</v>
      </c>
      <c r="C420">
        <v>3.114824844500852</v>
      </c>
      <c r="D420">
        <v>3.1624369478755772</v>
      </c>
      <c r="E420">
        <v>3.122129633362817</v>
      </c>
      <c r="F420">
        <v>3.1289005766080651</v>
      </c>
      <c r="G420">
        <v>3.1504133007238009</v>
      </c>
      <c r="H420">
        <v>3.1506996228826489</v>
      </c>
      <c r="I420">
        <v>3.1052274896522607</v>
      </c>
    </row>
    <row r="421" spans="1:9">
      <c r="A421">
        <v>413</v>
      </c>
      <c r="B421">
        <v>3.0320345300247511</v>
      </c>
      <c r="C421">
        <v>3.0030953820810491</v>
      </c>
      <c r="D421">
        <v>2.9439982979563935</v>
      </c>
      <c r="E421">
        <v>2.8069602723550817</v>
      </c>
      <c r="F421">
        <v>2.8155615718806204</v>
      </c>
      <c r="G421">
        <v>2.7937571951200195</v>
      </c>
      <c r="H421">
        <v>2.7605216861634032</v>
      </c>
      <c r="I421">
        <v>2.7524708576392292</v>
      </c>
    </row>
    <row r="422" spans="1:9">
      <c r="A422">
        <v>414</v>
      </c>
      <c r="B422">
        <v>3.0276150655690572</v>
      </c>
      <c r="C422">
        <v>2.9909819864995408</v>
      </c>
      <c r="D422">
        <v>2.9304950536641301</v>
      </c>
      <c r="E422">
        <v>2.9379214837697551</v>
      </c>
      <c r="F422">
        <v>2.9103948516043991</v>
      </c>
      <c r="G422">
        <v>2.7269100474141745</v>
      </c>
      <c r="H422">
        <v>2.6634539448535355</v>
      </c>
      <c r="I422">
        <v>2.5811688051154364</v>
      </c>
    </row>
    <row r="423" spans="1:9">
      <c r="A423">
        <v>415</v>
      </c>
      <c r="B423">
        <v>2.984173673656449</v>
      </c>
      <c r="C423">
        <v>3.0222917492500372</v>
      </c>
      <c r="D423">
        <v>3.0736462503454813</v>
      </c>
      <c r="E423">
        <v>3.1062882726209411</v>
      </c>
      <c r="F423">
        <v>2.993060021285638</v>
      </c>
      <c r="G423">
        <v>2.8911337393747907</v>
      </c>
      <c r="H423">
        <v>2.9377579824524576</v>
      </c>
      <c r="I423">
        <v>2.948067989279997</v>
      </c>
    </row>
    <row r="424" spans="1:9">
      <c r="A424">
        <v>416</v>
      </c>
      <c r="B424">
        <v>2.9824985992133071</v>
      </c>
      <c r="C424">
        <v>3.1191219768904146</v>
      </c>
      <c r="D424">
        <v>3.3016730357319255</v>
      </c>
      <c r="E424">
        <v>3.3523057702990853</v>
      </c>
      <c r="F424">
        <v>3.468949750383151</v>
      </c>
      <c r="G424">
        <v>3.5114260702628006</v>
      </c>
      <c r="H424">
        <v>3.540520834786514</v>
      </c>
      <c r="I424">
        <v>3.526787230539036</v>
      </c>
    </row>
    <row r="425" spans="1:9">
      <c r="A425">
        <v>417</v>
      </c>
      <c r="B425">
        <v>2.9498426961622597</v>
      </c>
      <c r="C425">
        <v>2.8433710638434544</v>
      </c>
      <c r="D425">
        <v>2.8081456546698766</v>
      </c>
      <c r="E425">
        <v>2.8233729896703306</v>
      </c>
      <c r="F425">
        <v>2.9355103046449038</v>
      </c>
      <c r="G425">
        <v>3.1287082353954099</v>
      </c>
      <c r="H425">
        <v>3.1460491934549029</v>
      </c>
      <c r="I425">
        <v>3.1801429240420047</v>
      </c>
    </row>
    <row r="426" spans="1:9">
      <c r="A426">
        <v>418</v>
      </c>
      <c r="B426">
        <v>2.9463063171759329</v>
      </c>
      <c r="C426">
        <v>2.9929844044081926</v>
      </c>
      <c r="D426">
        <v>3.0900832912789746</v>
      </c>
      <c r="E426">
        <v>3.2496574280434256</v>
      </c>
      <c r="F426">
        <v>3.3749201275864511</v>
      </c>
      <c r="G426">
        <v>3.3811465625549908</v>
      </c>
      <c r="H426">
        <v>3.3750368963700064</v>
      </c>
      <c r="I426">
        <v>3.2930017733774815</v>
      </c>
    </row>
    <row r="427" spans="1:9">
      <c r="A427">
        <v>419</v>
      </c>
      <c r="B427">
        <v>3.0430914564128626</v>
      </c>
      <c r="C427">
        <v>3.0641819338650187</v>
      </c>
      <c r="D427">
        <v>3.1662957810553984</v>
      </c>
      <c r="E427">
        <v>3.2386510355410043</v>
      </c>
      <c r="F427">
        <v>3.3196775435188033</v>
      </c>
      <c r="G427">
        <v>3.3581816826799895</v>
      </c>
      <c r="H427">
        <v>3.3626296829104882</v>
      </c>
      <c r="I427">
        <v>3.3697335271796454</v>
      </c>
    </row>
    <row r="428" spans="1:9">
      <c r="A428">
        <v>420</v>
      </c>
      <c r="B428">
        <v>3.1959758835538654</v>
      </c>
      <c r="C428">
        <v>3.2785200221048347</v>
      </c>
      <c r="D428">
        <v>3.2909088825615842</v>
      </c>
      <c r="E428">
        <v>3.2887777623614176</v>
      </c>
      <c r="F428">
        <v>3.2513323275698012</v>
      </c>
      <c r="G428">
        <v>3.1393871596936225</v>
      </c>
      <c r="H428">
        <v>2.9903447431355845</v>
      </c>
      <c r="I428">
        <v>2.8299110763260256</v>
      </c>
    </row>
    <row r="429" spans="1:9">
      <c r="A429">
        <v>421</v>
      </c>
      <c r="B429">
        <v>3.0094958802661509</v>
      </c>
      <c r="C429">
        <v>2.9702430896735663</v>
      </c>
      <c r="D429">
        <v>3.019775606790144</v>
      </c>
      <c r="E429">
        <v>3.0403607481664268</v>
      </c>
      <c r="F429">
        <v>3.0072052689630153</v>
      </c>
      <c r="G429">
        <v>2.971903836444143</v>
      </c>
      <c r="H429">
        <v>2.8618172890512894</v>
      </c>
      <c r="I429">
        <v>2.8031893691441141</v>
      </c>
    </row>
    <row r="430" spans="1:9">
      <c r="A430">
        <v>422</v>
      </c>
      <c r="B430">
        <v>2.9523092980513002</v>
      </c>
      <c r="C430">
        <v>2.8180878979337698</v>
      </c>
      <c r="D430">
        <v>2.6100100814324518</v>
      </c>
      <c r="E430">
        <v>2.4889107091594886</v>
      </c>
      <c r="F430">
        <v>2.3793333715480545</v>
      </c>
      <c r="G430">
        <v>2.2716136582241928</v>
      </c>
      <c r="H430">
        <v>2.2334176788840066</v>
      </c>
      <c r="I430">
        <v>2.17891420426424</v>
      </c>
    </row>
    <row r="431" spans="1:9">
      <c r="A431">
        <v>423</v>
      </c>
      <c r="B431">
        <v>3.0788591219736645</v>
      </c>
      <c r="C431">
        <v>3.0263602087906465</v>
      </c>
      <c r="D431">
        <v>2.9904659527719617</v>
      </c>
      <c r="E431">
        <v>2.9683912144788747</v>
      </c>
      <c r="F431">
        <v>2.9309647391538469</v>
      </c>
      <c r="G431">
        <v>2.828046795637746</v>
      </c>
      <c r="H431">
        <v>2.7878458635960492</v>
      </c>
      <c r="I431">
        <v>2.7455601976350823</v>
      </c>
    </row>
    <row r="432" spans="1:9">
      <c r="A432">
        <v>424</v>
      </c>
      <c r="B432">
        <v>2.9688488097240526</v>
      </c>
      <c r="C432">
        <v>2.9325033045236646</v>
      </c>
      <c r="D432">
        <v>2.9473059982363221</v>
      </c>
      <c r="E432">
        <v>2.9488271723894872</v>
      </c>
      <c r="F432">
        <v>3.0158345573938297</v>
      </c>
      <c r="G432">
        <v>3.0513779243402537</v>
      </c>
      <c r="H432">
        <v>3.1311457351245893</v>
      </c>
      <c r="I432">
        <v>3.1399577224898452</v>
      </c>
    </row>
    <row r="433" spans="1:9">
      <c r="A433">
        <v>425</v>
      </c>
      <c r="B433">
        <v>3.1143430584960572</v>
      </c>
      <c r="C433">
        <v>3.0922734789839028</v>
      </c>
      <c r="D433">
        <v>2.9893715326926995</v>
      </c>
      <c r="E433">
        <v>2.9661398985662828</v>
      </c>
      <c r="F433">
        <v>2.9430423849281309</v>
      </c>
      <c r="G433">
        <v>2.967411859743796</v>
      </c>
      <c r="H433">
        <v>2.9583925255161523</v>
      </c>
      <c r="I433">
        <v>2.9078556956094124</v>
      </c>
    </row>
    <row r="434" spans="1:9">
      <c r="A434">
        <v>426</v>
      </c>
      <c r="B434">
        <v>2.9117485836044699</v>
      </c>
      <c r="C434">
        <v>2.7585624066191259</v>
      </c>
      <c r="D434">
        <v>2.6804240772300281</v>
      </c>
      <c r="E434">
        <v>2.4937865950869553</v>
      </c>
      <c r="F434">
        <v>2.3198556736775457</v>
      </c>
      <c r="G434">
        <v>2.1604865262597541</v>
      </c>
      <c r="H434">
        <v>1.9577775937192516</v>
      </c>
      <c r="I434">
        <v>1.7890815295228366</v>
      </c>
    </row>
    <row r="435" spans="1:9">
      <c r="A435">
        <v>427</v>
      </c>
      <c r="B435">
        <v>3.0546983395920018</v>
      </c>
      <c r="C435">
        <v>3.102722067504978</v>
      </c>
      <c r="D435">
        <v>3.0269337267337293</v>
      </c>
      <c r="E435">
        <v>3.0005797291056955</v>
      </c>
      <c r="F435">
        <v>2.9928803796091183</v>
      </c>
      <c r="G435">
        <v>3.0854444511449497</v>
      </c>
      <c r="H435">
        <v>3.2439915623281443</v>
      </c>
      <c r="I435">
        <v>3.2588567734108911</v>
      </c>
    </row>
    <row r="436" spans="1:9">
      <c r="A436">
        <v>428</v>
      </c>
      <c r="B436">
        <v>2.9493461327635737</v>
      </c>
      <c r="C436">
        <v>2.8408328299726806</v>
      </c>
      <c r="D436">
        <v>2.8325153408103829</v>
      </c>
      <c r="E436">
        <v>2.7448309684088796</v>
      </c>
      <c r="F436">
        <v>2.6815812928800962</v>
      </c>
      <c r="G436">
        <v>2.6166459256138745</v>
      </c>
      <c r="H436">
        <v>2.5572989471013194</v>
      </c>
      <c r="I436">
        <v>2.5499373168637511</v>
      </c>
    </row>
    <row r="437" spans="1:9">
      <c r="A437">
        <v>429</v>
      </c>
      <c r="B437">
        <v>3.0984915475446373</v>
      </c>
      <c r="C437">
        <v>3.1197146929081194</v>
      </c>
      <c r="D437">
        <v>3.157762177089706</v>
      </c>
      <c r="E437">
        <v>3.2579322913608126</v>
      </c>
      <c r="F437">
        <v>3.28246626652105</v>
      </c>
      <c r="G437">
        <v>3.2814521937006274</v>
      </c>
      <c r="H437">
        <v>3.3760848978667162</v>
      </c>
      <c r="I437">
        <v>3.2966909405973799</v>
      </c>
    </row>
    <row r="438" spans="1:9">
      <c r="A438">
        <v>430</v>
      </c>
      <c r="B438">
        <v>3.0254743000609712</v>
      </c>
      <c r="C438">
        <v>2.9986080460308489</v>
      </c>
      <c r="D438">
        <v>3.0454121193030543</v>
      </c>
      <c r="E438">
        <v>3.004687229115317</v>
      </c>
      <c r="F438">
        <v>2.8643118596134047</v>
      </c>
      <c r="G438">
        <v>2.7376887926274658</v>
      </c>
      <c r="H438">
        <v>2.7651224559751344</v>
      </c>
      <c r="I438">
        <v>2.8423407896549171</v>
      </c>
    </row>
    <row r="439" spans="1:9">
      <c r="A439">
        <v>431</v>
      </c>
      <c r="B439">
        <v>3.0939716534839379</v>
      </c>
      <c r="C439">
        <v>3.0499873642894388</v>
      </c>
      <c r="D439">
        <v>3.0051691817804556</v>
      </c>
      <c r="E439">
        <v>3.1462735558630315</v>
      </c>
      <c r="F439">
        <v>3.3394973569308513</v>
      </c>
      <c r="G439">
        <v>3.3214378039345358</v>
      </c>
      <c r="H439">
        <v>3.2968689246134542</v>
      </c>
      <c r="I439">
        <v>3.3212414683290641</v>
      </c>
    </row>
    <row r="440" spans="1:9">
      <c r="A440">
        <v>432</v>
      </c>
      <c r="B440">
        <v>2.9683186724908164</v>
      </c>
      <c r="C440">
        <v>2.9095642744711143</v>
      </c>
      <c r="D440">
        <v>2.8551869085360284</v>
      </c>
      <c r="E440">
        <v>2.759856787175476</v>
      </c>
      <c r="F440">
        <v>2.692677674766303</v>
      </c>
      <c r="G440">
        <v>2.6445741318026523</v>
      </c>
      <c r="H440">
        <v>2.6777065369124671</v>
      </c>
      <c r="I440">
        <v>2.7029175629775506</v>
      </c>
    </row>
    <row r="441" spans="1:9">
      <c r="A441">
        <v>433</v>
      </c>
      <c r="B441">
        <v>2.9856875058622205</v>
      </c>
      <c r="C441">
        <v>3.0202422261822899</v>
      </c>
      <c r="D441">
        <v>3.159334714609606</v>
      </c>
      <c r="E441">
        <v>3.1476581051131816</v>
      </c>
      <c r="F441">
        <v>3.0816770101148094</v>
      </c>
      <c r="G441">
        <v>3.011938703686214</v>
      </c>
      <c r="H441">
        <v>2.978645903540206</v>
      </c>
      <c r="I441">
        <v>2.9713137694979554</v>
      </c>
    </row>
    <row r="442" spans="1:9">
      <c r="A442">
        <v>434</v>
      </c>
      <c r="B442">
        <v>3.0035123648409803</v>
      </c>
      <c r="C442">
        <v>2.932583996516732</v>
      </c>
      <c r="D442">
        <v>2.8669849440262318</v>
      </c>
      <c r="E442">
        <v>2.8442419915151547</v>
      </c>
      <c r="F442">
        <v>2.7818504948891847</v>
      </c>
      <c r="G442">
        <v>2.6273310905988954</v>
      </c>
      <c r="H442">
        <v>2.570026112107207</v>
      </c>
      <c r="I442">
        <v>2.5553829991767332</v>
      </c>
    </row>
    <row r="443" spans="1:9">
      <c r="A443">
        <v>435</v>
      </c>
      <c r="B443">
        <v>2.9473564556280261</v>
      </c>
      <c r="C443">
        <v>2.9369333446894359</v>
      </c>
      <c r="D443">
        <v>3.0441374276513113</v>
      </c>
      <c r="E443">
        <v>3.1030716932076832</v>
      </c>
      <c r="F443">
        <v>3.1473869418986902</v>
      </c>
      <c r="G443">
        <v>3.2864659291033105</v>
      </c>
      <c r="H443">
        <v>3.3448527512745172</v>
      </c>
      <c r="I443">
        <v>3.4040800919387446</v>
      </c>
    </row>
    <row r="444" spans="1:9">
      <c r="A444">
        <v>436</v>
      </c>
      <c r="B444">
        <v>2.9620539924471156</v>
      </c>
      <c r="C444">
        <v>2.8875728467276405</v>
      </c>
      <c r="D444">
        <v>2.8571923250256615</v>
      </c>
      <c r="E444">
        <v>2.8925980033347236</v>
      </c>
      <c r="F444">
        <v>2.8563068277791119</v>
      </c>
      <c r="G444">
        <v>2.9922328511707947</v>
      </c>
      <c r="H444">
        <v>3.0561517096441229</v>
      </c>
      <c r="I444">
        <v>3.028611995386103</v>
      </c>
    </row>
    <row r="445" spans="1:9">
      <c r="A445">
        <v>437</v>
      </c>
      <c r="B445">
        <v>3.0359401844286009</v>
      </c>
      <c r="C445">
        <v>3.0995634055977694</v>
      </c>
      <c r="D445">
        <v>3.187385965651595</v>
      </c>
      <c r="E445">
        <v>3.1000122583689826</v>
      </c>
      <c r="F445">
        <v>3.0876344857785845</v>
      </c>
      <c r="G445">
        <v>3.1910990302905762</v>
      </c>
      <c r="H445">
        <v>3.2930837174897545</v>
      </c>
      <c r="I445">
        <v>3.2832384783319339</v>
      </c>
    </row>
    <row r="446" spans="1:9">
      <c r="A446">
        <v>438</v>
      </c>
      <c r="B446">
        <v>2.9679874331967984</v>
      </c>
      <c r="C446">
        <v>2.9913577666104025</v>
      </c>
      <c r="D446">
        <v>3.0013128158102287</v>
      </c>
      <c r="E446">
        <v>3.0071058768758654</v>
      </c>
      <c r="F446">
        <v>2.9910586071453804</v>
      </c>
      <c r="G446">
        <v>2.9152480283202573</v>
      </c>
      <c r="H446">
        <v>2.8331683077887666</v>
      </c>
      <c r="I446">
        <v>2.956420339188135</v>
      </c>
    </row>
    <row r="447" spans="1:9">
      <c r="A447">
        <v>439</v>
      </c>
      <c r="B447">
        <v>2.9849122374642532</v>
      </c>
      <c r="C447">
        <v>2.8727773749780221</v>
      </c>
      <c r="D447">
        <v>2.8027321481753305</v>
      </c>
      <c r="E447">
        <v>2.7309690400621101</v>
      </c>
      <c r="F447">
        <v>2.7924124267110706</v>
      </c>
      <c r="G447">
        <v>2.8713334251212843</v>
      </c>
      <c r="H447">
        <v>2.905022798980573</v>
      </c>
      <c r="I447">
        <v>2.8842170104839315</v>
      </c>
    </row>
    <row r="448" spans="1:9">
      <c r="A448">
        <v>440</v>
      </c>
      <c r="B448">
        <v>2.9705778369146736</v>
      </c>
      <c r="C448">
        <v>3.1234214144455592</v>
      </c>
      <c r="D448">
        <v>3.2242101567647268</v>
      </c>
      <c r="E448">
        <v>3.1952457710663653</v>
      </c>
      <c r="F448">
        <v>3.1782532365124982</v>
      </c>
      <c r="G448">
        <v>3.161363090436728</v>
      </c>
      <c r="H448">
        <v>3.0222964220648447</v>
      </c>
      <c r="I448">
        <v>3.0398842602477121</v>
      </c>
    </row>
    <row r="449" spans="1:9">
      <c r="A449">
        <v>441</v>
      </c>
      <c r="B449">
        <v>3.0578903201409253</v>
      </c>
      <c r="C449">
        <v>2.9735593608547379</v>
      </c>
      <c r="D449">
        <v>2.9832843372052134</v>
      </c>
      <c r="E449">
        <v>3.1735628330068244</v>
      </c>
      <c r="F449">
        <v>3.2383754624265335</v>
      </c>
      <c r="G449">
        <v>3.319401163182305</v>
      </c>
      <c r="H449">
        <v>3.5241377482954865</v>
      </c>
      <c r="I449">
        <v>3.5737064725916334</v>
      </c>
    </row>
    <row r="450" spans="1:9">
      <c r="A450">
        <v>442</v>
      </c>
      <c r="B450">
        <v>3.0934758261402937</v>
      </c>
      <c r="C450">
        <v>3.0930548089878656</v>
      </c>
      <c r="D450">
        <v>3.1061042977367133</v>
      </c>
      <c r="E450">
        <v>3.0165581847826917</v>
      </c>
      <c r="F450">
        <v>2.8586755724706978</v>
      </c>
      <c r="G450">
        <v>2.885733445245128</v>
      </c>
      <c r="H450">
        <v>2.8153809235582967</v>
      </c>
      <c r="I450">
        <v>2.6373747937181107</v>
      </c>
    </row>
    <row r="451" spans="1:9">
      <c r="A451">
        <v>443</v>
      </c>
      <c r="B451">
        <v>2.9760692172808629</v>
      </c>
      <c r="C451">
        <v>3.0463077705484611</v>
      </c>
      <c r="D451">
        <v>3.1788951950513393</v>
      </c>
      <c r="E451">
        <v>3.21810809651693</v>
      </c>
      <c r="F451">
        <v>3.271907437554578</v>
      </c>
      <c r="G451">
        <v>3.2359068735942347</v>
      </c>
      <c r="H451">
        <v>3.1748750182055736</v>
      </c>
      <c r="I451">
        <v>3.1837304728784761</v>
      </c>
    </row>
    <row r="452" spans="1:9">
      <c r="A452">
        <v>444</v>
      </c>
      <c r="B452">
        <v>3.0465756274529596</v>
      </c>
      <c r="C452">
        <v>3.1861061435013864</v>
      </c>
      <c r="D452">
        <v>3.2639267639022327</v>
      </c>
      <c r="E452">
        <v>3.2362451411437281</v>
      </c>
      <c r="F452">
        <v>3.2581663128445637</v>
      </c>
      <c r="G452">
        <v>3.1926728297180511</v>
      </c>
      <c r="H452">
        <v>3.0651358737301728</v>
      </c>
      <c r="I452">
        <v>2.8608534114460094</v>
      </c>
    </row>
    <row r="453" spans="1:9">
      <c r="A453">
        <v>445</v>
      </c>
      <c r="B453">
        <v>2.9489806532157994</v>
      </c>
      <c r="C453">
        <v>2.8413917042274481</v>
      </c>
      <c r="D453">
        <v>2.7201607664158387</v>
      </c>
      <c r="E453">
        <v>2.5997877227028487</v>
      </c>
      <c r="F453">
        <v>2.6176095742474512</v>
      </c>
      <c r="G453">
        <v>2.6622335004756299</v>
      </c>
      <c r="H453">
        <v>2.8277001169271792</v>
      </c>
      <c r="I453">
        <v>2.806732179652752</v>
      </c>
    </row>
    <row r="454" spans="1:9">
      <c r="A454">
        <v>446</v>
      </c>
      <c r="B454">
        <v>2.9641676473275274</v>
      </c>
      <c r="C454">
        <v>2.9772333083533016</v>
      </c>
      <c r="D454">
        <v>3.064731440222729</v>
      </c>
      <c r="E454">
        <v>3.0356282737177334</v>
      </c>
      <c r="F454">
        <v>2.9774709028209521</v>
      </c>
      <c r="G454">
        <v>2.9403078972814098</v>
      </c>
      <c r="H454">
        <v>2.8428223388684328</v>
      </c>
      <c r="I454">
        <v>2.8075375710026256</v>
      </c>
    </row>
    <row r="455" spans="1:9">
      <c r="A455">
        <v>447</v>
      </c>
      <c r="B455">
        <v>3.0600189727085372</v>
      </c>
      <c r="C455">
        <v>3.2335709353368114</v>
      </c>
      <c r="D455">
        <v>3.3847494697760845</v>
      </c>
      <c r="E455">
        <v>3.4595352787683766</v>
      </c>
      <c r="F455">
        <v>3.538249841280487</v>
      </c>
      <c r="G455">
        <v>3.5621575345539958</v>
      </c>
      <c r="H455">
        <v>3.6119790475942248</v>
      </c>
      <c r="I455">
        <v>3.7601405684403839</v>
      </c>
    </row>
    <row r="456" spans="1:9">
      <c r="A456">
        <v>448</v>
      </c>
      <c r="B456">
        <v>2.8545235167490599</v>
      </c>
      <c r="C456">
        <v>2.6570811934305412</v>
      </c>
      <c r="D456">
        <v>2.6138092471775445</v>
      </c>
      <c r="E456">
        <v>2.5401334230714991</v>
      </c>
      <c r="F456">
        <v>2.4892792933957315</v>
      </c>
      <c r="G456">
        <v>2.3603481404615336</v>
      </c>
      <c r="H456">
        <v>2.4001988254843067</v>
      </c>
      <c r="I456">
        <v>2.4196128053533466</v>
      </c>
    </row>
    <row r="457" spans="1:9">
      <c r="A457">
        <v>449</v>
      </c>
      <c r="B457">
        <v>2.9977835591763524</v>
      </c>
      <c r="C457">
        <v>3.0409969542676287</v>
      </c>
      <c r="D457">
        <v>3.0433583870165841</v>
      </c>
      <c r="E457">
        <v>2.9980124239179933</v>
      </c>
      <c r="F457">
        <v>2.91671892557186</v>
      </c>
      <c r="G457">
        <v>2.8571878422513133</v>
      </c>
      <c r="H457">
        <v>2.7440288812038522</v>
      </c>
      <c r="I457">
        <v>2.7107079878960225</v>
      </c>
    </row>
    <row r="458" spans="1:9">
      <c r="A458">
        <v>450</v>
      </c>
      <c r="B458">
        <v>3.0044857777250322</v>
      </c>
      <c r="C458">
        <v>2.9853766822575887</v>
      </c>
      <c r="D458">
        <v>2.8854157104028144</v>
      </c>
      <c r="E458">
        <v>2.8174577801697942</v>
      </c>
      <c r="F458">
        <v>2.8584376372574494</v>
      </c>
      <c r="G458">
        <v>3.0417331885631724</v>
      </c>
      <c r="H458">
        <v>3.1362470296236764</v>
      </c>
      <c r="I458">
        <v>3.2628674811254195</v>
      </c>
    </row>
    <row r="459" spans="1:9">
      <c r="A459">
        <v>451</v>
      </c>
      <c r="B459">
        <v>3.0398251315375924</v>
      </c>
      <c r="C459">
        <v>3.0505186169722847</v>
      </c>
      <c r="D459">
        <v>2.9870933952462861</v>
      </c>
      <c r="E459">
        <v>2.9142949393465871</v>
      </c>
      <c r="F459">
        <v>2.9046393286628418</v>
      </c>
      <c r="G459">
        <v>2.8817591699758203</v>
      </c>
      <c r="H459">
        <v>2.8136453001549859</v>
      </c>
      <c r="I459">
        <v>2.8282457071582798</v>
      </c>
    </row>
    <row r="460" spans="1:9">
      <c r="A460">
        <v>452</v>
      </c>
      <c r="B460">
        <v>3.0382696850990158</v>
      </c>
      <c r="C460">
        <v>2.9756046085530636</v>
      </c>
      <c r="D460">
        <v>2.9382682125011486</v>
      </c>
      <c r="E460">
        <v>2.9367477488751685</v>
      </c>
      <c r="F460">
        <v>3.0137901167191523</v>
      </c>
      <c r="G460">
        <v>3.1002314256367765</v>
      </c>
      <c r="H460">
        <v>3.2210910114329439</v>
      </c>
      <c r="I460">
        <v>3.3241712499690514</v>
      </c>
    </row>
    <row r="461" spans="1:9">
      <c r="A461">
        <v>453</v>
      </c>
      <c r="B461">
        <v>3.0241398295823205</v>
      </c>
      <c r="C461">
        <v>2.9211626710388865</v>
      </c>
      <c r="D461">
        <v>2.7186546470377233</v>
      </c>
      <c r="E461">
        <v>2.5452804888369984</v>
      </c>
      <c r="F461">
        <v>2.3239623501117714</v>
      </c>
      <c r="G461">
        <v>2.1557744732914186</v>
      </c>
      <c r="H461">
        <v>2.0472299307355359</v>
      </c>
      <c r="I461">
        <v>1.9353575942738352</v>
      </c>
    </row>
    <row r="462" spans="1:9">
      <c r="A462">
        <v>454</v>
      </c>
      <c r="B462">
        <v>2.9742332062190537</v>
      </c>
      <c r="C462">
        <v>2.8357938026708749</v>
      </c>
      <c r="D462">
        <v>2.7912900287455109</v>
      </c>
      <c r="E462">
        <v>2.7133987251439362</v>
      </c>
      <c r="F462">
        <v>2.618819596050705</v>
      </c>
      <c r="G462">
        <v>2.4777037835575006</v>
      </c>
      <c r="H462">
        <v>2.3496536936534453</v>
      </c>
      <c r="I462">
        <v>2.2216099983976925</v>
      </c>
    </row>
    <row r="463" spans="1:9">
      <c r="A463">
        <v>455</v>
      </c>
      <c r="B463">
        <v>3.0375379864003547</v>
      </c>
      <c r="C463">
        <v>3.0635063854066003</v>
      </c>
      <c r="D463">
        <v>3.2279011239589535</v>
      </c>
      <c r="E463">
        <v>3.4020645557327387</v>
      </c>
      <c r="F463">
        <v>3.5899219386953338</v>
      </c>
      <c r="G463">
        <v>3.6493985150348824</v>
      </c>
      <c r="H463">
        <v>3.5778252450280443</v>
      </c>
      <c r="I463">
        <v>3.5747639054649758</v>
      </c>
    </row>
    <row r="464" spans="1:9">
      <c r="A464">
        <v>456</v>
      </c>
      <c r="B464">
        <v>3.0864076839912968</v>
      </c>
      <c r="C464">
        <v>3.0714035203250449</v>
      </c>
      <c r="D464">
        <v>3.0019454619602368</v>
      </c>
      <c r="E464">
        <v>2.9244059221292136</v>
      </c>
      <c r="F464">
        <v>2.9469731654341036</v>
      </c>
      <c r="G464">
        <v>2.943395535726093</v>
      </c>
      <c r="H464">
        <v>2.9503710807079759</v>
      </c>
      <c r="I464">
        <v>3.005340463061613</v>
      </c>
    </row>
    <row r="465" spans="1:9">
      <c r="A465">
        <v>457</v>
      </c>
      <c r="B465">
        <v>3.0004074999644796</v>
      </c>
      <c r="C465">
        <v>3.0403649604768406</v>
      </c>
      <c r="D465">
        <v>3.1508780827259204</v>
      </c>
      <c r="E465">
        <v>3.189026851961414</v>
      </c>
      <c r="F465">
        <v>3.2123739796589672</v>
      </c>
      <c r="G465">
        <v>3.1958556327247818</v>
      </c>
      <c r="H465">
        <v>3.1518379071560298</v>
      </c>
      <c r="I465">
        <v>3.1571000570223418</v>
      </c>
    </row>
    <row r="466" spans="1:9">
      <c r="A466">
        <v>458</v>
      </c>
      <c r="B466">
        <v>3.0720516569866287</v>
      </c>
      <c r="C466">
        <v>3.0771729963557055</v>
      </c>
      <c r="D466">
        <v>3.0565671464080673</v>
      </c>
      <c r="E466">
        <v>3.0568815386352952</v>
      </c>
      <c r="F466">
        <v>3.0516163930574445</v>
      </c>
      <c r="G466">
        <v>2.9060389738904231</v>
      </c>
      <c r="H466">
        <v>2.8129587753516803</v>
      </c>
      <c r="I466">
        <v>2.8300832744223174</v>
      </c>
    </row>
    <row r="467" spans="1:9">
      <c r="A467">
        <v>459</v>
      </c>
      <c r="B467">
        <v>3.0474809225121464</v>
      </c>
      <c r="C467">
        <v>3.0674953847020405</v>
      </c>
      <c r="D467">
        <v>3.0635892383066827</v>
      </c>
      <c r="E467">
        <v>3.0172846523260493</v>
      </c>
      <c r="F467">
        <v>2.933897358335817</v>
      </c>
      <c r="G467">
        <v>2.8625479588497389</v>
      </c>
      <c r="H467">
        <v>2.7331178993477607</v>
      </c>
      <c r="I467">
        <v>2.6322785743782044</v>
      </c>
    </row>
    <row r="468" spans="1:9">
      <c r="A468">
        <v>460</v>
      </c>
      <c r="B468">
        <v>3.0220669711287713</v>
      </c>
      <c r="C468">
        <v>3.0578854115185239</v>
      </c>
      <c r="D468">
        <v>3.1242088753569615</v>
      </c>
      <c r="E468">
        <v>3.1112416909717324</v>
      </c>
      <c r="F468">
        <v>3.2436379211718429</v>
      </c>
      <c r="G468">
        <v>3.4626028520937679</v>
      </c>
      <c r="H468">
        <v>3.4947457731567071</v>
      </c>
      <c r="I468">
        <v>3.53620907220234</v>
      </c>
    </row>
    <row r="469" spans="1:9">
      <c r="A469">
        <v>461</v>
      </c>
      <c r="B469">
        <v>3.1775219147920302</v>
      </c>
      <c r="C469">
        <v>3.3356578552837326</v>
      </c>
      <c r="D469">
        <v>3.4124711865361541</v>
      </c>
      <c r="E469">
        <v>3.4895603703509206</v>
      </c>
      <c r="F469">
        <v>3.4929950077712619</v>
      </c>
      <c r="G469">
        <v>3.4478664303382733</v>
      </c>
      <c r="H469">
        <v>3.4269911789096086</v>
      </c>
      <c r="I469">
        <v>3.4719545799545091</v>
      </c>
    </row>
    <row r="470" spans="1:9">
      <c r="A470">
        <v>462</v>
      </c>
      <c r="B470">
        <v>3.0211847657435582</v>
      </c>
      <c r="C470">
        <v>3.0503347167052035</v>
      </c>
      <c r="D470">
        <v>2.984580683616064</v>
      </c>
      <c r="E470">
        <v>3.0150286234796666</v>
      </c>
      <c r="F470">
        <v>3.1405876191035778</v>
      </c>
      <c r="G470">
        <v>3.2057472953891417</v>
      </c>
      <c r="H470">
        <v>3.2096440842160354</v>
      </c>
      <c r="I470">
        <v>3.2059442665166396</v>
      </c>
    </row>
    <row r="471" spans="1:9">
      <c r="A471">
        <v>463</v>
      </c>
      <c r="B471">
        <v>2.9579371288498684</v>
      </c>
      <c r="C471">
        <v>2.9671615058349996</v>
      </c>
      <c r="D471">
        <v>2.9424340161317533</v>
      </c>
      <c r="E471">
        <v>2.9471503571992361</v>
      </c>
      <c r="F471">
        <v>3.0026081823592947</v>
      </c>
      <c r="G471">
        <v>3.020507880182953</v>
      </c>
      <c r="H471">
        <v>2.9456404175129118</v>
      </c>
      <c r="I471">
        <v>2.9764607703643282</v>
      </c>
    </row>
    <row r="472" spans="1:9">
      <c r="A472">
        <v>464</v>
      </c>
      <c r="B472">
        <v>3.0139072144973107</v>
      </c>
      <c r="C472">
        <v>2.9599211045741045</v>
      </c>
      <c r="D472">
        <v>2.8938006716617299</v>
      </c>
      <c r="E472">
        <v>2.8881353291801406</v>
      </c>
      <c r="F472">
        <v>2.7944945699681369</v>
      </c>
      <c r="G472">
        <v>2.6926484414385028</v>
      </c>
      <c r="H472">
        <v>2.5763070490964495</v>
      </c>
      <c r="I472">
        <v>2.6124047430673571</v>
      </c>
    </row>
    <row r="473" spans="1:9">
      <c r="A473">
        <v>465</v>
      </c>
      <c r="B473">
        <v>2.8831724614607044</v>
      </c>
      <c r="C473">
        <v>2.7154154761205938</v>
      </c>
      <c r="D473">
        <v>2.6343459434986172</v>
      </c>
      <c r="E473">
        <v>2.7187899189621434</v>
      </c>
      <c r="F473">
        <v>2.9087270536821346</v>
      </c>
      <c r="G473">
        <v>3.0275858323489997</v>
      </c>
      <c r="H473">
        <v>3.1066832847108765</v>
      </c>
      <c r="I473">
        <v>3.2446541340574733</v>
      </c>
    </row>
    <row r="474" spans="1:9">
      <c r="A474">
        <v>466</v>
      </c>
      <c r="B474">
        <v>3.1216644569534076</v>
      </c>
      <c r="C474">
        <v>3.2007851243118299</v>
      </c>
      <c r="D474">
        <v>3.1428080202235096</v>
      </c>
      <c r="E474">
        <v>3.1897800240745147</v>
      </c>
      <c r="F474">
        <v>3.1762667130619739</v>
      </c>
      <c r="G474">
        <v>3.2359613540121441</v>
      </c>
      <c r="H474">
        <v>3.3200690576931833</v>
      </c>
      <c r="I474">
        <v>3.376516119585808</v>
      </c>
    </row>
    <row r="475" spans="1:9">
      <c r="A475">
        <v>467</v>
      </c>
      <c r="B475">
        <v>3.0689587461294696</v>
      </c>
      <c r="C475">
        <v>3.197297726848547</v>
      </c>
      <c r="D475">
        <v>3.4619327055633162</v>
      </c>
      <c r="E475">
        <v>3.6794934087796931</v>
      </c>
      <c r="F475">
        <v>3.6232341755318096</v>
      </c>
      <c r="G475">
        <v>3.6408039950724298</v>
      </c>
      <c r="H475">
        <v>3.7600120138550936</v>
      </c>
      <c r="I475">
        <v>3.8692320475041138</v>
      </c>
    </row>
    <row r="476" spans="1:9">
      <c r="A476">
        <v>468</v>
      </c>
      <c r="B476">
        <v>3.0311596202709596</v>
      </c>
      <c r="C476">
        <v>3.0065593158060708</v>
      </c>
      <c r="D476">
        <v>3.012987083596451</v>
      </c>
      <c r="E476">
        <v>3.0196376832148895</v>
      </c>
      <c r="F476">
        <v>2.9280927162067782</v>
      </c>
      <c r="G476">
        <v>2.788428572424408</v>
      </c>
      <c r="H476">
        <v>2.7260688083883822</v>
      </c>
      <c r="I476">
        <v>2.6989331870259301</v>
      </c>
    </row>
    <row r="477" spans="1:9">
      <c r="A477">
        <v>469</v>
      </c>
      <c r="B477">
        <v>3.0391381694111352</v>
      </c>
      <c r="C477">
        <v>3.1173557203387752</v>
      </c>
      <c r="D477">
        <v>3.1868255569204531</v>
      </c>
      <c r="E477">
        <v>3.2304805433790853</v>
      </c>
      <c r="F477">
        <v>3.2885176749745839</v>
      </c>
      <c r="G477">
        <v>3.3260449950484197</v>
      </c>
      <c r="H477">
        <v>3.3835224811899813</v>
      </c>
      <c r="I477">
        <v>3.4045755670095219</v>
      </c>
    </row>
    <row r="478" spans="1:9">
      <c r="A478">
        <v>470</v>
      </c>
      <c r="B478">
        <v>2.9798347002426184</v>
      </c>
      <c r="C478">
        <v>2.9121345356469344</v>
      </c>
      <c r="D478">
        <v>2.8357013591453306</v>
      </c>
      <c r="E478">
        <v>2.8035058977160863</v>
      </c>
      <c r="F478">
        <v>2.8366859826083668</v>
      </c>
      <c r="G478">
        <v>2.8899362007403098</v>
      </c>
      <c r="H478">
        <v>2.9601478376970212</v>
      </c>
      <c r="I478">
        <v>3.1429106465938292</v>
      </c>
    </row>
    <row r="479" spans="1:9">
      <c r="A479">
        <v>471</v>
      </c>
      <c r="B479">
        <v>2.9900933799069875</v>
      </c>
      <c r="C479">
        <v>2.9368527144361969</v>
      </c>
      <c r="D479">
        <v>2.85981816747447</v>
      </c>
      <c r="E479">
        <v>2.8179193034236816</v>
      </c>
      <c r="F479">
        <v>2.8416507681052723</v>
      </c>
      <c r="G479">
        <v>2.7635340471043941</v>
      </c>
      <c r="H479">
        <v>2.8110079201399287</v>
      </c>
      <c r="I479">
        <v>2.8358111174319274</v>
      </c>
    </row>
    <row r="480" spans="1:9">
      <c r="A480">
        <v>472</v>
      </c>
      <c r="B480">
        <v>2.8728259455477021</v>
      </c>
      <c r="C480">
        <v>2.7345260823816324</v>
      </c>
      <c r="D480">
        <v>2.7624717150156237</v>
      </c>
      <c r="E480">
        <v>2.8051560703919414</v>
      </c>
      <c r="F480">
        <v>2.905363949497084</v>
      </c>
      <c r="G480">
        <v>2.8246841156058129</v>
      </c>
      <c r="H480">
        <v>2.7293609447338589</v>
      </c>
      <c r="I480">
        <v>2.7284774191455456</v>
      </c>
    </row>
    <row r="481" spans="1:9">
      <c r="A481">
        <v>473</v>
      </c>
      <c r="B481">
        <v>3.0821522346989783</v>
      </c>
      <c r="C481">
        <v>3.0975781723070224</v>
      </c>
      <c r="D481">
        <v>3.0840171513442192</v>
      </c>
      <c r="E481">
        <v>3.1967367093224772</v>
      </c>
      <c r="F481">
        <v>3.265496456384156</v>
      </c>
      <c r="G481">
        <v>3.3619338263170464</v>
      </c>
      <c r="H481">
        <v>3.3609893135771607</v>
      </c>
      <c r="I481">
        <v>3.4139035137507121</v>
      </c>
    </row>
    <row r="482" spans="1:9">
      <c r="A482">
        <v>474</v>
      </c>
      <c r="B482">
        <v>3.1308583514891302</v>
      </c>
      <c r="C482">
        <v>3.2610361780238639</v>
      </c>
      <c r="D482">
        <v>3.4183721023717419</v>
      </c>
      <c r="E482">
        <v>3.5418087529952449</v>
      </c>
      <c r="F482">
        <v>3.6220450693854715</v>
      </c>
      <c r="G482">
        <v>3.6859992401601911</v>
      </c>
      <c r="H482">
        <v>3.5889179822280344</v>
      </c>
      <c r="I482">
        <v>3.4914947926870741</v>
      </c>
    </row>
    <row r="483" spans="1:9">
      <c r="A483">
        <v>475</v>
      </c>
      <c r="B483">
        <v>3.0401975311058265</v>
      </c>
      <c r="C483">
        <v>2.9753585062646297</v>
      </c>
      <c r="D483">
        <v>2.9629247274036894</v>
      </c>
      <c r="E483">
        <v>2.9212438256113384</v>
      </c>
      <c r="F483">
        <v>2.8836559026745872</v>
      </c>
      <c r="G483">
        <v>2.8573642500336751</v>
      </c>
      <c r="H483">
        <v>2.7905717114448851</v>
      </c>
      <c r="I483">
        <v>2.671676937291048</v>
      </c>
    </row>
    <row r="484" spans="1:9">
      <c r="A484">
        <v>476</v>
      </c>
      <c r="B484">
        <v>3.0517819502895587</v>
      </c>
      <c r="C484">
        <v>3.0215790226359314</v>
      </c>
      <c r="D484">
        <v>3.0269874421398244</v>
      </c>
      <c r="E484">
        <v>3.1234156254391547</v>
      </c>
      <c r="F484">
        <v>3.1234605859522824</v>
      </c>
      <c r="G484">
        <v>3.10180668166449</v>
      </c>
      <c r="H484">
        <v>3.1407308048626237</v>
      </c>
      <c r="I484">
        <v>3.0948440420807914</v>
      </c>
    </row>
    <row r="485" spans="1:9">
      <c r="A485">
        <v>477</v>
      </c>
      <c r="B485">
        <v>2.9532808978318359</v>
      </c>
      <c r="C485">
        <v>2.967705123394262</v>
      </c>
      <c r="D485">
        <v>2.9428881444017416</v>
      </c>
      <c r="E485">
        <v>2.8661825172693689</v>
      </c>
      <c r="F485">
        <v>2.7846676392346903</v>
      </c>
      <c r="G485">
        <v>2.6594494784017164</v>
      </c>
      <c r="H485">
        <v>2.5320204620338966</v>
      </c>
      <c r="I485">
        <v>2.3546524511255695</v>
      </c>
    </row>
    <row r="486" spans="1:9">
      <c r="A486">
        <v>478</v>
      </c>
      <c r="B486">
        <v>3.06185602180248</v>
      </c>
      <c r="C486">
        <v>3.1551261452633805</v>
      </c>
      <c r="D486">
        <v>3.2127100013362382</v>
      </c>
      <c r="E486">
        <v>3.2626181585361929</v>
      </c>
      <c r="F486">
        <v>3.2503879236042854</v>
      </c>
      <c r="G486">
        <v>3.2171782368586164</v>
      </c>
      <c r="H486">
        <v>3.1492340913805177</v>
      </c>
      <c r="I486">
        <v>3.0870143614751204</v>
      </c>
    </row>
    <row r="487" spans="1:9">
      <c r="A487">
        <v>479</v>
      </c>
      <c r="B487">
        <v>2.9965375369149991</v>
      </c>
      <c r="C487">
        <v>2.9758031299259011</v>
      </c>
      <c r="D487">
        <v>2.9642460789879994</v>
      </c>
      <c r="E487">
        <v>2.9009322625784506</v>
      </c>
      <c r="F487">
        <v>2.8598562316051281</v>
      </c>
      <c r="G487">
        <v>2.8614332098687405</v>
      </c>
      <c r="H487">
        <v>2.6661087010961171</v>
      </c>
      <c r="I487">
        <v>2.6766539764646842</v>
      </c>
    </row>
    <row r="488" spans="1:9">
      <c r="A488">
        <v>480</v>
      </c>
      <c r="B488">
        <v>3.060457300210472</v>
      </c>
      <c r="C488">
        <v>2.9796057823846858</v>
      </c>
      <c r="D488">
        <v>2.9698649002958439</v>
      </c>
      <c r="E488">
        <v>3.00095940009771</v>
      </c>
      <c r="F488">
        <v>3.0448871595933835</v>
      </c>
      <c r="G488">
        <v>3.1450276908550121</v>
      </c>
      <c r="H488">
        <v>3.1827841533884085</v>
      </c>
      <c r="I488">
        <v>3.1938416433011558</v>
      </c>
    </row>
    <row r="489" spans="1:9">
      <c r="A489">
        <v>481</v>
      </c>
      <c r="B489">
        <v>3.0626316772638771</v>
      </c>
      <c r="C489">
        <v>2.966967716643131</v>
      </c>
      <c r="D489">
        <v>2.8096083096802293</v>
      </c>
      <c r="E489">
        <v>2.7649012966668369</v>
      </c>
      <c r="F489">
        <v>2.7066000459815109</v>
      </c>
      <c r="G489">
        <v>2.6687696679570543</v>
      </c>
      <c r="H489">
        <v>2.6264978357259934</v>
      </c>
      <c r="I489">
        <v>2.5622233572736697</v>
      </c>
    </row>
    <row r="490" spans="1:9">
      <c r="A490">
        <v>482</v>
      </c>
      <c r="B490">
        <v>3.0460859899926431</v>
      </c>
      <c r="C490">
        <v>3.0760150730025151</v>
      </c>
      <c r="D490">
        <v>3.020989494971126</v>
      </c>
      <c r="E490">
        <v>3.0230003076640442</v>
      </c>
      <c r="F490">
        <v>3.0741599808328126</v>
      </c>
      <c r="G490">
        <v>3.074713546841759</v>
      </c>
      <c r="H490">
        <v>3.1228407277746308</v>
      </c>
      <c r="I490">
        <v>3.235758691846621</v>
      </c>
    </row>
    <row r="491" spans="1:9">
      <c r="A491">
        <v>483</v>
      </c>
      <c r="B491">
        <v>3.1545760262038471</v>
      </c>
      <c r="C491">
        <v>3.3418387873681312</v>
      </c>
      <c r="D491">
        <v>3.3695197987129237</v>
      </c>
      <c r="E491">
        <v>3.3474347667107489</v>
      </c>
      <c r="F491">
        <v>3.37298122688716</v>
      </c>
      <c r="G491">
        <v>3.5315257207472284</v>
      </c>
      <c r="H491">
        <v>3.5961643095044589</v>
      </c>
      <c r="I491">
        <v>3.5411554979851343</v>
      </c>
    </row>
    <row r="492" spans="1:9">
      <c r="A492">
        <v>484</v>
      </c>
      <c r="B492">
        <v>3.0133157716692223</v>
      </c>
      <c r="C492">
        <v>2.9760535797363623</v>
      </c>
      <c r="D492">
        <v>2.8776437244246185</v>
      </c>
      <c r="E492">
        <v>2.8955103198767871</v>
      </c>
      <c r="F492">
        <v>3.0409104741978337</v>
      </c>
      <c r="G492">
        <v>3.0488405196719754</v>
      </c>
      <c r="H492">
        <v>3.1002645397560293</v>
      </c>
      <c r="I492">
        <v>3.245263843865994</v>
      </c>
    </row>
    <row r="493" spans="1:9">
      <c r="A493">
        <v>485</v>
      </c>
      <c r="B493">
        <v>3.0607870109741788</v>
      </c>
      <c r="C493">
        <v>3.182356948518962</v>
      </c>
      <c r="D493">
        <v>3.2682083491537028</v>
      </c>
      <c r="E493">
        <v>3.3275593570358288</v>
      </c>
      <c r="F493">
        <v>3.3749666967437078</v>
      </c>
      <c r="G493">
        <v>3.2620520506015871</v>
      </c>
      <c r="H493">
        <v>3.1749936469509699</v>
      </c>
      <c r="I493">
        <v>3.07257829867627</v>
      </c>
    </row>
    <row r="494" spans="1:9">
      <c r="A494">
        <v>486</v>
      </c>
      <c r="B494">
        <v>3.0674553453322235</v>
      </c>
      <c r="C494">
        <v>3.1797038962702868</v>
      </c>
      <c r="D494">
        <v>3.2472111236836363</v>
      </c>
      <c r="E494">
        <v>3.2116276054120525</v>
      </c>
      <c r="F494">
        <v>3.1077469169856311</v>
      </c>
      <c r="G494">
        <v>3.1843378942507896</v>
      </c>
      <c r="H494">
        <v>3.2289935470893307</v>
      </c>
      <c r="I494">
        <v>3.2093971637431862</v>
      </c>
    </row>
    <row r="495" spans="1:9">
      <c r="A495">
        <v>487</v>
      </c>
      <c r="B495">
        <v>2.9885938774581327</v>
      </c>
      <c r="C495">
        <v>3.0173074896208147</v>
      </c>
      <c r="D495">
        <v>3.117243231854204</v>
      </c>
      <c r="E495">
        <v>3.2250888945819778</v>
      </c>
      <c r="F495">
        <v>3.3509980927878842</v>
      </c>
      <c r="G495">
        <v>3.3544144199648023</v>
      </c>
      <c r="H495">
        <v>3.2325302276930419</v>
      </c>
      <c r="I495">
        <v>3.1736736411571447</v>
      </c>
    </row>
    <row r="496" spans="1:9">
      <c r="A496">
        <v>488</v>
      </c>
      <c r="B496">
        <v>2.9993647625478905</v>
      </c>
      <c r="C496">
        <v>3.0101918825937823</v>
      </c>
      <c r="D496">
        <v>3.0454726925093243</v>
      </c>
      <c r="E496">
        <v>3.1639801862139367</v>
      </c>
      <c r="F496">
        <v>3.1999289948124168</v>
      </c>
      <c r="G496">
        <v>3.2055690919231266</v>
      </c>
      <c r="H496">
        <v>3.1345811894393285</v>
      </c>
      <c r="I496">
        <v>3.0436087996920906</v>
      </c>
    </row>
    <row r="497" spans="1:9">
      <c r="A497">
        <v>489</v>
      </c>
      <c r="B497">
        <v>2.9293404833445127</v>
      </c>
      <c r="C497">
        <v>2.8849726742985236</v>
      </c>
      <c r="D497">
        <v>2.895521278069904</v>
      </c>
      <c r="E497">
        <v>2.8725833868858053</v>
      </c>
      <c r="F497">
        <v>2.8851636022531779</v>
      </c>
      <c r="G497">
        <v>2.8271882491584237</v>
      </c>
      <c r="H497">
        <v>2.7387296057664736</v>
      </c>
      <c r="I497">
        <v>2.7423805181188374</v>
      </c>
    </row>
    <row r="498" spans="1:9">
      <c r="A498">
        <v>490</v>
      </c>
      <c r="B498">
        <v>3.0261628232883058</v>
      </c>
      <c r="C498">
        <v>3.0323091582083843</v>
      </c>
      <c r="D498">
        <v>3.0451792971000669</v>
      </c>
      <c r="E498">
        <v>2.8615173114085493</v>
      </c>
      <c r="F498">
        <v>2.7307416375464619</v>
      </c>
      <c r="G498">
        <v>2.7115901124231332</v>
      </c>
      <c r="H498">
        <v>2.7221682270477476</v>
      </c>
      <c r="I498">
        <v>2.6683026904232863</v>
      </c>
    </row>
    <row r="499" spans="1:9">
      <c r="A499">
        <v>491</v>
      </c>
      <c r="B499">
        <v>3.0333027577825238</v>
      </c>
      <c r="C499">
        <v>3.045896113169027</v>
      </c>
      <c r="D499">
        <v>3.1241366631711247</v>
      </c>
      <c r="E499">
        <v>3.0684930082236943</v>
      </c>
      <c r="F499">
        <v>3.1413178522254235</v>
      </c>
      <c r="G499">
        <v>3.1576371539192287</v>
      </c>
      <c r="H499">
        <v>3.108311121698041</v>
      </c>
      <c r="I499">
        <v>3.0303992071788581</v>
      </c>
    </row>
    <row r="500" spans="1:9">
      <c r="A500">
        <v>492</v>
      </c>
      <c r="B500">
        <v>3.0205880976775741</v>
      </c>
      <c r="C500">
        <v>3.044960828035074</v>
      </c>
      <c r="D500">
        <v>3.0519352981983783</v>
      </c>
      <c r="E500">
        <v>2.982290902681962</v>
      </c>
      <c r="F500">
        <v>2.9811212263143414</v>
      </c>
      <c r="G500">
        <v>3.0292218310606733</v>
      </c>
      <c r="H500">
        <v>2.9844741119303135</v>
      </c>
      <c r="I500">
        <v>3.0236326176498425</v>
      </c>
    </row>
    <row r="501" spans="1:9">
      <c r="A501">
        <v>493</v>
      </c>
      <c r="B501">
        <v>3.0318269006530829</v>
      </c>
      <c r="C501">
        <v>3.0386323742886323</v>
      </c>
      <c r="D501">
        <v>3.1175418714379757</v>
      </c>
      <c r="E501">
        <v>3.2324552936930018</v>
      </c>
      <c r="F501">
        <v>3.3084096141646158</v>
      </c>
      <c r="G501">
        <v>3.3831168488066514</v>
      </c>
      <c r="H501">
        <v>3.5012168200525839</v>
      </c>
      <c r="I501">
        <v>3.5201866159824977</v>
      </c>
    </row>
    <row r="502" spans="1:9">
      <c r="A502">
        <v>494</v>
      </c>
      <c r="B502">
        <v>2.9768506202581588</v>
      </c>
      <c r="C502">
        <v>2.9146925002314696</v>
      </c>
      <c r="D502">
        <v>2.8336092653292742</v>
      </c>
      <c r="E502">
        <v>2.8402176022026353</v>
      </c>
      <c r="F502">
        <v>2.7924377968988274</v>
      </c>
      <c r="G502">
        <v>2.8055572247454292</v>
      </c>
      <c r="H502">
        <v>2.7933837230697769</v>
      </c>
      <c r="I502">
        <v>2.8734980926141844</v>
      </c>
    </row>
    <row r="503" spans="1:9">
      <c r="A503">
        <v>495</v>
      </c>
      <c r="B503">
        <v>3.041193221141866</v>
      </c>
      <c r="C503">
        <v>3.0712595695300822</v>
      </c>
      <c r="D503">
        <v>3.0382025929680254</v>
      </c>
      <c r="E503">
        <v>2.9009769739010118</v>
      </c>
      <c r="F503">
        <v>2.7841318846747942</v>
      </c>
      <c r="G503">
        <v>2.8733445096068411</v>
      </c>
      <c r="H503">
        <v>2.8528828810690592</v>
      </c>
      <c r="I503">
        <v>2.8048523617104717</v>
      </c>
    </row>
    <row r="504" spans="1:9">
      <c r="A504">
        <v>496</v>
      </c>
      <c r="B504">
        <v>3.0530067315455116</v>
      </c>
      <c r="C504">
        <v>3.0253739128620345</v>
      </c>
      <c r="D504">
        <v>3.1509382677580815</v>
      </c>
      <c r="E504">
        <v>3.0958963304948086</v>
      </c>
      <c r="F504">
        <v>3.0455599401290985</v>
      </c>
      <c r="G504">
        <v>2.9583677961647394</v>
      </c>
      <c r="H504">
        <v>2.8693729083763051</v>
      </c>
      <c r="I504">
        <v>2.9067285328526928</v>
      </c>
    </row>
    <row r="505" spans="1:9">
      <c r="A505">
        <v>497</v>
      </c>
      <c r="B505">
        <v>2.9245186995297141</v>
      </c>
      <c r="C505">
        <v>2.8236888187080877</v>
      </c>
      <c r="D505">
        <v>2.8100628358713751</v>
      </c>
      <c r="E505">
        <v>2.8221281841801451</v>
      </c>
      <c r="F505">
        <v>2.8931553431594366</v>
      </c>
      <c r="G505">
        <v>3.0122549167335091</v>
      </c>
      <c r="H505">
        <v>3.1790432561157105</v>
      </c>
      <c r="I505">
        <v>3.1623983867269105</v>
      </c>
    </row>
    <row r="506" spans="1:9">
      <c r="A506">
        <v>498</v>
      </c>
      <c r="B506">
        <v>3.0856527581005859</v>
      </c>
      <c r="C506">
        <v>3.0762611425700892</v>
      </c>
      <c r="D506">
        <v>3.1428799437415749</v>
      </c>
      <c r="E506">
        <v>3.0987978465021171</v>
      </c>
      <c r="F506">
        <v>3.0093840134424785</v>
      </c>
      <c r="G506">
        <v>2.9711547742153241</v>
      </c>
      <c r="H506">
        <v>2.9570944839882638</v>
      </c>
      <c r="I506">
        <v>3.0281768344689719</v>
      </c>
    </row>
    <row r="507" spans="1:9">
      <c r="A507">
        <v>499</v>
      </c>
      <c r="B507">
        <v>3.1197533866569334</v>
      </c>
      <c r="C507">
        <v>3.2490049650599961</v>
      </c>
      <c r="D507">
        <v>3.3728254014887038</v>
      </c>
      <c r="E507">
        <v>3.5153325299006846</v>
      </c>
      <c r="F507">
        <v>3.3706873734936957</v>
      </c>
      <c r="G507">
        <v>3.3118959042468328</v>
      </c>
      <c r="H507">
        <v>3.3789484325071779</v>
      </c>
      <c r="I507">
        <v>3.4458723671245668</v>
      </c>
    </row>
    <row r="508" spans="1:9">
      <c r="A508">
        <v>500</v>
      </c>
      <c r="B508">
        <v>2.9258140343244357</v>
      </c>
      <c r="C508">
        <v>2.8576096428078404</v>
      </c>
      <c r="D508">
        <v>2.7664378267337026</v>
      </c>
      <c r="E508">
        <v>2.7408901560878198</v>
      </c>
      <c r="F508">
        <v>2.7622749909295727</v>
      </c>
      <c r="G508">
        <v>2.782828844604667</v>
      </c>
      <c r="H508">
        <v>2.8422476345364038</v>
      </c>
      <c r="I508">
        <v>2.9145833965376053</v>
      </c>
    </row>
    <row r="510" spans="1:9">
      <c r="A510" t="s">
        <v>72</v>
      </c>
    </row>
    <row r="511" spans="1:9">
      <c r="A511" t="s">
        <v>73</v>
      </c>
      <c r="B511" t="str">
        <f>IF(ISBLANK($B510),"",_xll.EDF(B9:B508,$B510))</f>
        <v/>
      </c>
      <c r="C511" t="str">
        <f>IF(ISBLANK($C510),"",_xll.EDF(C9:C508,$C510))</f>
        <v/>
      </c>
      <c r="D511" t="str">
        <f>IF(ISBLANK($D510),"",_xll.EDF(D9:D508,$D510))</f>
        <v/>
      </c>
      <c r="E511" t="str">
        <f>IF(ISBLANK($E510),"",_xll.EDF(E9:E508,$E510))</f>
        <v/>
      </c>
      <c r="F511" t="str">
        <f>IF(ISBLANK($F510),"",_xll.EDF(F9:F508,$F510))</f>
        <v/>
      </c>
      <c r="G511" t="str">
        <f>IF(ISBLANK($G510),"",_xll.EDF(G9:G508,$G510))</f>
        <v/>
      </c>
      <c r="H511" t="str">
        <f>IF(ISBLANK($H510),"",_xll.EDF(H9:H508,$H510))</f>
        <v/>
      </c>
      <c r="I511" t="str">
        <f>IF(ISBLANK($I510),"",_xll.EDF(I9:I508,$I510))</f>
        <v/>
      </c>
    </row>
    <row r="512" spans="1:9">
      <c r="A512" t="s">
        <v>74</v>
      </c>
    </row>
    <row r="513" spans="1:9">
      <c r="A513" t="s">
        <v>75</v>
      </c>
      <c r="B513" t="str">
        <f>IF(ISBLANK($B512),"",_xll.EDF(B9:B508,$B512))</f>
        <v/>
      </c>
      <c r="C513" t="str">
        <f>IF(ISBLANK($C512),"",_xll.EDF(C9:C508,$C512))</f>
        <v/>
      </c>
      <c r="D513" t="str">
        <f>IF(ISBLANK($D512),"",_xll.EDF(D9:D508,$D512))</f>
        <v/>
      </c>
      <c r="E513" t="str">
        <f>IF(ISBLANK($E512),"",_xll.EDF(E9:E508,$E512))</f>
        <v/>
      </c>
      <c r="F513" t="str">
        <f>IF(ISBLANK($F512),"",_xll.EDF(F9:F508,$F512))</f>
        <v/>
      </c>
      <c r="G513" t="str">
        <f>IF(ISBLANK($G512),"",_xll.EDF(G9:G508,$G512))</f>
        <v/>
      </c>
      <c r="H513" t="str">
        <f>IF(ISBLANK($H512),"",_xll.EDF(H9:H508,$H512))</f>
        <v/>
      </c>
      <c r="I513" t="str">
        <f>IF(ISBLANK($I512),"",_xll.EDF(I9:I508,$I512))</f>
        <v/>
      </c>
    </row>
    <row r="514" spans="1:9">
      <c r="A514" t="s">
        <v>76</v>
      </c>
    </row>
    <row r="515" spans="1:9">
      <c r="A515" t="s">
        <v>77</v>
      </c>
      <c r="B515" t="str">
        <f>IF(ISBLANK($B514),"",_xll.EDF(B9:B508,$B514))</f>
        <v/>
      </c>
      <c r="C515" t="str">
        <f>IF(ISBLANK($C514),"",_xll.EDF(C9:C508,$C514))</f>
        <v/>
      </c>
      <c r="D515" t="str">
        <f>IF(ISBLANK($D514),"",_xll.EDF(D9:D508,$D514))</f>
        <v/>
      </c>
      <c r="E515" t="str">
        <f>IF(ISBLANK($E514),"",_xll.EDF(E9:E508,$E514))</f>
        <v/>
      </c>
      <c r="F515" t="str">
        <f>IF(ISBLANK($F514),"",_xll.EDF(F9:F508,$F514))</f>
        <v/>
      </c>
      <c r="G515" t="str">
        <f>IF(ISBLANK($G514),"",_xll.EDF(G9:G508,$G514))</f>
        <v/>
      </c>
      <c r="H515" t="str">
        <f>IF(ISBLANK($H514),"",_xll.EDF(H9:H508,$H514))</f>
        <v/>
      </c>
      <c r="I515" t="str">
        <f>IF(ISBLANK($I514),"",_xll.EDF(I9:I508,$I514))</f>
        <v/>
      </c>
    </row>
    <row r="516" spans="1:9">
      <c r="A516" t="s">
        <v>78</v>
      </c>
    </row>
    <row r="517" spans="1:9">
      <c r="A517" t="s">
        <v>79</v>
      </c>
      <c r="B517" t="str">
        <f>IF(ISBLANK($B516),"",_xll.EDF(B9:B508,$B516))</f>
        <v/>
      </c>
      <c r="C517" t="str">
        <f>IF(ISBLANK($C516),"",_xll.EDF(C9:C508,$C516))</f>
        <v/>
      </c>
      <c r="D517" t="str">
        <f>IF(ISBLANK($D516),"",_xll.EDF(D9:D508,$D516))</f>
        <v/>
      </c>
      <c r="E517" t="str">
        <f>IF(ISBLANK($E516),"",_xll.EDF(E9:E508,$E516))</f>
        <v/>
      </c>
      <c r="F517" t="str">
        <f>IF(ISBLANK($F516),"",_xll.EDF(F9:F508,$F516))</f>
        <v/>
      </c>
      <c r="G517" t="str">
        <f>IF(ISBLANK($G516),"",_xll.EDF(G9:G508,$G516))</f>
        <v/>
      </c>
      <c r="H517" t="str">
        <f>IF(ISBLANK($H516),"",_xll.EDF(H9:H508,$H516))</f>
        <v/>
      </c>
      <c r="I517" t="str">
        <f>IF(ISBLANK($I516),"",_xll.EDF(I9:I508,$I516))</f>
        <v/>
      </c>
    </row>
    <row r="518" spans="1:9">
      <c r="A518" t="s">
        <v>80</v>
      </c>
    </row>
    <row r="519" spans="1:9">
      <c r="A519" t="s">
        <v>81</v>
      </c>
      <c r="B519" t="str">
        <f>IF(ISBLANK($B518),"",_xll.EDF(B9:B508,$B518))</f>
        <v/>
      </c>
      <c r="C519" t="str">
        <f>IF(ISBLANK($C518),"",_xll.EDF(C9:C508,$C518))</f>
        <v/>
      </c>
      <c r="D519" t="str">
        <f>IF(ISBLANK($D518),"",_xll.EDF(D9:D508,$D518))</f>
        <v/>
      </c>
      <c r="E519" t="str">
        <f>IF(ISBLANK($E518),"",_xll.EDF(E9:E508,$E518))</f>
        <v/>
      </c>
      <c r="F519" t="str">
        <f>IF(ISBLANK($F518),"",_xll.EDF(F9:F508,$F518))</f>
        <v/>
      </c>
      <c r="G519" t="str">
        <f>IF(ISBLANK($G518),"",_xll.EDF(G9:G508,$G518))</f>
        <v/>
      </c>
      <c r="H519" t="str">
        <f>IF(ISBLANK($H518),"",_xll.EDF(H9:H508,$H518))</f>
        <v/>
      </c>
      <c r="I519" t="str">
        <f>IF(ISBLANK($I518),"",_xll.EDF(I9:I508,$I518))</f>
        <v/>
      </c>
    </row>
  </sheetData>
  <dataValidations count="1">
    <dataValidation type="list" allowBlank="1" showInputMessage="1" showErrorMessage="1" sqref="M26 O26 Q26 S26 U26 W26 Y26 AA26" xr:uid="{A7167FEE-48AA-4F88-B952-7B722AD7B0AC}">
      <formula1>"Cauchy,Cosinus,Double Exp,Epanechnikov,Gaussian,Histogram,Parzen,Quartic,Semiparametric Normal (HG),Triangle,Triweight,Uniform"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98BB-65A7-4E1E-AB97-424DDF2CEF35}">
  <dimension ref="A2:L402"/>
  <sheetViews>
    <sheetView topLeftCell="A222" zoomScale="145" zoomScaleNormal="145" workbookViewId="0">
      <selection activeCell="J281" sqref="J281"/>
    </sheetView>
  </sheetViews>
  <sheetFormatPr defaultRowHeight="15"/>
  <cols>
    <col min="1" max="1" width="23.5703125" style="1" customWidth="1"/>
    <col min="2" max="2" width="20.140625" style="1" bestFit="1" customWidth="1"/>
    <col min="3" max="9" width="9.140625" style="1"/>
    <col min="10" max="10" width="10.42578125" style="1" bestFit="1" customWidth="1"/>
    <col min="11" max="11" width="9.140625" style="1"/>
    <col min="12" max="12" width="10.85546875" style="1" bestFit="1" customWidth="1"/>
    <col min="13" max="16384" width="9.140625" style="1"/>
  </cols>
  <sheetData>
    <row r="2" spans="1:6">
      <c r="B2" s="2" t="s">
        <v>0</v>
      </c>
    </row>
    <row r="3" spans="1:6" ht="15.75">
      <c r="A3" s="3">
        <v>44564</v>
      </c>
      <c r="B3" s="2">
        <v>3.2160000000000002</v>
      </c>
      <c r="C3" s="1" t="s">
        <v>11</v>
      </c>
      <c r="F3" s="4" t="s">
        <v>1</v>
      </c>
    </row>
    <row r="4" spans="1:6" ht="15.75">
      <c r="A4" s="3">
        <v>44571</v>
      </c>
      <c r="B4" s="2">
        <v>3.238</v>
      </c>
      <c r="C4" s="1">
        <f>B4-B3</f>
        <v>2.1999999999999797E-2</v>
      </c>
      <c r="D4" s="1" t="s">
        <v>12</v>
      </c>
      <c r="F4" s="4" t="s">
        <v>2</v>
      </c>
    </row>
    <row r="5" spans="1:6" ht="15.75">
      <c r="A5" s="3">
        <v>44578</v>
      </c>
      <c r="B5" s="2">
        <v>3.2549999999999999</v>
      </c>
      <c r="C5" s="1">
        <f t="shared" ref="C5:D68" si="0">B5-B4</f>
        <v>1.6999999999999904E-2</v>
      </c>
      <c r="D5" s="1">
        <f>C5-C4</f>
        <v>-4.9999999999998934E-3</v>
      </c>
      <c r="F5" s="4" t="s">
        <v>3</v>
      </c>
    </row>
    <row r="6" spans="1:6" ht="15.75">
      <c r="A6" s="3">
        <v>44585</v>
      </c>
      <c r="B6" s="2">
        <v>3.2709999999999999</v>
      </c>
      <c r="C6" s="1">
        <f t="shared" si="0"/>
        <v>1.6000000000000014E-2</v>
      </c>
      <c r="D6" s="1">
        <f t="shared" si="0"/>
        <v>-9.9999999999988987E-4</v>
      </c>
      <c r="F6" s="4" t="s">
        <v>4</v>
      </c>
    </row>
    <row r="7" spans="1:6">
      <c r="A7" s="3">
        <v>44592</v>
      </c>
      <c r="B7" s="2">
        <v>3.3210000000000002</v>
      </c>
      <c r="C7" s="1">
        <f t="shared" si="0"/>
        <v>5.0000000000000266E-2</v>
      </c>
      <c r="D7" s="1">
        <f t="shared" si="0"/>
        <v>3.4000000000000252E-2</v>
      </c>
    </row>
    <row r="8" spans="1:6">
      <c r="A8" s="3">
        <v>44599</v>
      </c>
      <c r="B8" s="2">
        <v>3.4009999999999998</v>
      </c>
      <c r="C8" s="1">
        <f t="shared" si="0"/>
        <v>7.9999999999999627E-2</v>
      </c>
      <c r="D8" s="1">
        <f t="shared" si="0"/>
        <v>2.9999999999999361E-2</v>
      </c>
    </row>
    <row r="9" spans="1:6">
      <c r="A9" s="3">
        <v>44606</v>
      </c>
      <c r="B9" s="2">
        <v>3.4409999999999998</v>
      </c>
      <c r="C9" s="1">
        <f t="shared" si="0"/>
        <v>4.0000000000000036E-2</v>
      </c>
      <c r="D9" s="1">
        <f t="shared" si="0"/>
        <v>-3.9999999999999591E-2</v>
      </c>
    </row>
    <row r="10" spans="1:6">
      <c r="A10" s="3">
        <v>44613</v>
      </c>
      <c r="B10" s="2">
        <v>3.48</v>
      </c>
      <c r="C10" s="1">
        <f t="shared" si="0"/>
        <v>3.9000000000000146E-2</v>
      </c>
      <c r="D10" s="1">
        <f t="shared" si="0"/>
        <v>-9.9999999999988987E-4</v>
      </c>
    </row>
    <row r="11" spans="1:6">
      <c r="A11" s="3">
        <v>44620</v>
      </c>
      <c r="B11" s="2">
        <v>3.5539999999999998</v>
      </c>
      <c r="C11" s="1">
        <f t="shared" si="0"/>
        <v>7.3999999999999844E-2</v>
      </c>
      <c r="D11" s="1">
        <f t="shared" si="0"/>
        <v>3.4999999999999698E-2</v>
      </c>
    </row>
    <row r="12" spans="1:6">
      <c r="A12" s="3">
        <v>44627</v>
      </c>
      <c r="B12" s="2">
        <v>4.0309999999999997</v>
      </c>
      <c r="C12" s="1">
        <f t="shared" si="0"/>
        <v>0.47699999999999987</v>
      </c>
      <c r="D12" s="1">
        <f t="shared" si="0"/>
        <v>0.40300000000000002</v>
      </c>
    </row>
    <row r="13" spans="1:6">
      <c r="A13" s="3">
        <v>44634</v>
      </c>
      <c r="B13" s="2">
        <v>4.2519999999999998</v>
      </c>
      <c r="C13" s="1">
        <f t="shared" si="0"/>
        <v>0.22100000000000009</v>
      </c>
      <c r="D13" s="1">
        <f t="shared" si="0"/>
        <v>-0.25599999999999978</v>
      </c>
    </row>
    <row r="14" spans="1:6">
      <c r="A14" s="3">
        <v>44641</v>
      </c>
      <c r="B14" s="2">
        <v>4.165</v>
      </c>
      <c r="C14" s="1">
        <f t="shared" si="0"/>
        <v>-8.6999999999999744E-2</v>
      </c>
      <c r="D14" s="1">
        <f t="shared" si="0"/>
        <v>-0.30799999999999983</v>
      </c>
    </row>
    <row r="15" spans="1:6">
      <c r="A15" s="3">
        <v>44648</v>
      </c>
      <c r="B15" s="2">
        <v>4.1520000000000001</v>
      </c>
      <c r="C15" s="1">
        <f t="shared" si="0"/>
        <v>-1.2999999999999901E-2</v>
      </c>
      <c r="D15" s="1">
        <f t="shared" si="0"/>
        <v>7.3999999999999844E-2</v>
      </c>
    </row>
    <row r="16" spans="1:6">
      <c r="A16" s="3">
        <v>44655</v>
      </c>
      <c r="B16" s="2">
        <v>4.0960000000000001</v>
      </c>
      <c r="C16" s="1">
        <f t="shared" si="0"/>
        <v>-5.600000000000005E-2</v>
      </c>
      <c r="D16" s="1">
        <f t="shared" si="0"/>
        <v>-4.3000000000000149E-2</v>
      </c>
    </row>
    <row r="17" spans="1:4">
      <c r="A17" s="3">
        <v>44662</v>
      </c>
      <c r="B17" s="2">
        <v>4.0190000000000001</v>
      </c>
      <c r="C17" s="1">
        <f t="shared" si="0"/>
        <v>-7.6999999999999957E-2</v>
      </c>
      <c r="D17" s="1">
        <f t="shared" si="0"/>
        <v>-2.0999999999999908E-2</v>
      </c>
    </row>
    <row r="18" spans="1:4">
      <c r="A18" s="3">
        <v>44669</v>
      </c>
      <c r="B18" s="2">
        <v>3.992</v>
      </c>
      <c r="C18" s="1">
        <f t="shared" si="0"/>
        <v>-2.7000000000000135E-2</v>
      </c>
      <c r="D18" s="1">
        <f t="shared" si="0"/>
        <v>4.9999999999999822E-2</v>
      </c>
    </row>
    <row r="19" spans="1:4">
      <c r="A19" s="3">
        <v>44676</v>
      </c>
      <c r="B19" s="2">
        <v>4.0350000000000001</v>
      </c>
      <c r="C19" s="1">
        <f t="shared" si="0"/>
        <v>4.3000000000000149E-2</v>
      </c>
      <c r="D19" s="1">
        <f t="shared" si="0"/>
        <v>7.0000000000000284E-2</v>
      </c>
    </row>
    <row r="20" spans="1:4">
      <c r="A20" s="3">
        <v>44683</v>
      </c>
      <c r="B20" s="2">
        <v>4.1050000000000004</v>
      </c>
      <c r="C20" s="1">
        <f t="shared" si="0"/>
        <v>7.0000000000000284E-2</v>
      </c>
      <c r="D20" s="1">
        <f t="shared" si="0"/>
        <v>2.7000000000000135E-2</v>
      </c>
    </row>
    <row r="21" spans="1:4">
      <c r="A21" s="3">
        <v>44690</v>
      </c>
      <c r="B21" s="2">
        <v>4.2329999999999997</v>
      </c>
      <c r="C21" s="1">
        <f t="shared" si="0"/>
        <v>0.12799999999999923</v>
      </c>
      <c r="D21" s="1">
        <f t="shared" si="0"/>
        <v>5.7999999999998941E-2</v>
      </c>
    </row>
    <row r="22" spans="1:4">
      <c r="A22" s="3">
        <v>44697</v>
      </c>
      <c r="B22" s="2">
        <v>4.3920000000000003</v>
      </c>
      <c r="C22" s="1">
        <f t="shared" si="0"/>
        <v>0.1590000000000007</v>
      </c>
      <c r="D22" s="1">
        <f t="shared" si="0"/>
        <v>3.1000000000001471E-2</v>
      </c>
    </row>
    <row r="23" spans="1:4">
      <c r="A23" s="3">
        <v>44704</v>
      </c>
      <c r="B23" s="2">
        <v>4.4809999999999999</v>
      </c>
      <c r="C23" s="1">
        <f t="shared" si="0"/>
        <v>8.8999999999999524E-2</v>
      </c>
      <c r="D23" s="1">
        <f t="shared" si="0"/>
        <v>-7.0000000000001172E-2</v>
      </c>
    </row>
    <row r="24" spans="1:4">
      <c r="A24" s="3">
        <v>44711</v>
      </c>
      <c r="B24" s="2">
        <v>4.5129999999999999</v>
      </c>
      <c r="C24" s="1">
        <f t="shared" si="0"/>
        <v>3.2000000000000028E-2</v>
      </c>
      <c r="D24" s="1">
        <f t="shared" si="0"/>
        <v>-5.6999999999999496E-2</v>
      </c>
    </row>
    <row r="25" spans="1:4">
      <c r="A25" s="3">
        <v>44718</v>
      </c>
      <c r="B25" s="2">
        <v>4.7729999999999997</v>
      </c>
      <c r="C25" s="1">
        <f t="shared" si="0"/>
        <v>0.25999999999999979</v>
      </c>
      <c r="D25" s="1">
        <f t="shared" si="0"/>
        <v>0.22799999999999976</v>
      </c>
    </row>
    <row r="26" spans="1:4">
      <c r="A26" s="3">
        <v>44725</v>
      </c>
      <c r="B26" s="2">
        <v>4.9160000000000004</v>
      </c>
      <c r="C26" s="1">
        <f t="shared" si="0"/>
        <v>0.14300000000000068</v>
      </c>
      <c r="D26" s="1">
        <f t="shared" si="0"/>
        <v>-0.1169999999999991</v>
      </c>
    </row>
    <row r="27" spans="1:4">
      <c r="A27" s="3">
        <v>44732</v>
      </c>
      <c r="B27" s="2">
        <v>4.8739999999999997</v>
      </c>
      <c r="C27" s="1">
        <f t="shared" si="0"/>
        <v>-4.2000000000000703E-2</v>
      </c>
      <c r="D27" s="1">
        <f t="shared" si="0"/>
        <v>-0.18500000000000139</v>
      </c>
    </row>
    <row r="28" spans="1:4">
      <c r="A28" s="3">
        <v>44739</v>
      </c>
      <c r="B28" s="2">
        <v>4.7880000000000003</v>
      </c>
      <c r="C28" s="1">
        <f t="shared" si="0"/>
        <v>-8.599999999999941E-2</v>
      </c>
      <c r="D28" s="1">
        <f t="shared" si="0"/>
        <v>-4.3999999999998707E-2</v>
      </c>
    </row>
    <row r="29" spans="1:4">
      <c r="A29" s="3">
        <v>44746</v>
      </c>
      <c r="B29" s="2">
        <v>4.6989999999999998</v>
      </c>
      <c r="C29" s="1">
        <f t="shared" si="0"/>
        <v>-8.9000000000000412E-2</v>
      </c>
      <c r="D29" s="1">
        <f t="shared" si="0"/>
        <v>-3.0000000000010019E-3</v>
      </c>
    </row>
    <row r="30" spans="1:4">
      <c r="A30" s="3">
        <v>44753</v>
      </c>
      <c r="B30" s="2">
        <v>4.5819999999999999</v>
      </c>
      <c r="C30" s="1">
        <f t="shared" si="0"/>
        <v>-0.11699999999999999</v>
      </c>
      <c r="D30" s="1">
        <f t="shared" si="0"/>
        <v>-2.7999999999999581E-2</v>
      </c>
    </row>
    <row r="31" spans="1:4">
      <c r="A31" s="3">
        <v>44760</v>
      </c>
      <c r="B31" s="2">
        <v>4.4320000000000004</v>
      </c>
      <c r="C31" s="1">
        <f t="shared" si="0"/>
        <v>-0.14999999999999947</v>
      </c>
      <c r="D31" s="1">
        <f t="shared" si="0"/>
        <v>-3.2999999999999474E-2</v>
      </c>
    </row>
    <row r="32" spans="1:4">
      <c r="A32" s="3">
        <v>44767</v>
      </c>
      <c r="B32" s="2">
        <v>4.266</v>
      </c>
      <c r="C32" s="1">
        <f t="shared" si="0"/>
        <v>-0.16600000000000037</v>
      </c>
      <c r="D32" s="1">
        <f t="shared" si="0"/>
        <v>-1.6000000000000902E-2</v>
      </c>
    </row>
    <row r="33" spans="1:4">
      <c r="A33" s="3">
        <v>44774</v>
      </c>
      <c r="B33" s="2">
        <v>4.1189999999999998</v>
      </c>
      <c r="C33" s="1">
        <f t="shared" si="0"/>
        <v>-0.14700000000000024</v>
      </c>
      <c r="D33" s="1">
        <f t="shared" si="0"/>
        <v>1.9000000000000128E-2</v>
      </c>
    </row>
    <row r="34" spans="1:4">
      <c r="A34" s="3">
        <v>44781</v>
      </c>
      <c r="B34" s="2">
        <v>3.964</v>
      </c>
      <c r="C34" s="1">
        <f t="shared" si="0"/>
        <v>-0.1549999999999998</v>
      </c>
      <c r="D34" s="1">
        <f t="shared" si="0"/>
        <v>-7.999999999999563E-3</v>
      </c>
    </row>
    <row r="35" spans="1:4">
      <c r="A35" s="3">
        <v>44788</v>
      </c>
      <c r="B35" s="2">
        <v>3.863</v>
      </c>
      <c r="C35" s="1">
        <f t="shared" si="0"/>
        <v>-0.10099999999999998</v>
      </c>
      <c r="D35" s="1">
        <f t="shared" si="0"/>
        <v>5.3999999999999826E-2</v>
      </c>
    </row>
    <row r="36" spans="1:4">
      <c r="A36" s="3">
        <v>44795</v>
      </c>
      <c r="B36" s="2">
        <v>3.8079999999999998</v>
      </c>
      <c r="C36" s="1">
        <f t="shared" si="0"/>
        <v>-5.500000000000016E-2</v>
      </c>
      <c r="D36" s="1">
        <f t="shared" si="0"/>
        <v>4.5999999999999819E-2</v>
      </c>
    </row>
    <row r="37" spans="1:4">
      <c r="A37" s="3">
        <v>44802</v>
      </c>
      <c r="B37" s="2">
        <v>3.774</v>
      </c>
      <c r="C37" s="1">
        <f t="shared" si="0"/>
        <v>-3.3999999999999808E-2</v>
      </c>
      <c r="D37" s="1">
        <f t="shared" si="0"/>
        <v>2.1000000000000352E-2</v>
      </c>
    </row>
    <row r="38" spans="1:4">
      <c r="A38" s="3">
        <v>44809</v>
      </c>
      <c r="B38" s="2">
        <v>3.7</v>
      </c>
      <c r="C38" s="1">
        <f t="shared" si="0"/>
        <v>-7.3999999999999844E-2</v>
      </c>
      <c r="D38" s="1">
        <f t="shared" si="0"/>
        <v>-4.0000000000000036E-2</v>
      </c>
    </row>
    <row r="39" spans="1:4">
      <c r="A39" s="3">
        <v>44816</v>
      </c>
      <c r="B39" s="2">
        <v>3.6349999999999998</v>
      </c>
      <c r="C39" s="1">
        <f t="shared" si="0"/>
        <v>-6.5000000000000391E-2</v>
      </c>
      <c r="D39" s="1">
        <f t="shared" si="0"/>
        <v>8.9999999999994529E-3</v>
      </c>
    </row>
    <row r="40" spans="1:4">
      <c r="A40" s="3">
        <v>44823</v>
      </c>
      <c r="B40" s="2">
        <v>3.597</v>
      </c>
      <c r="C40" s="1">
        <f t="shared" si="0"/>
        <v>-3.7999999999999812E-2</v>
      </c>
      <c r="D40" s="1">
        <f t="shared" si="0"/>
        <v>2.7000000000000579E-2</v>
      </c>
    </row>
    <row r="41" spans="1:4">
      <c r="A41" s="3">
        <v>44830</v>
      </c>
      <c r="B41" s="2">
        <v>3.653</v>
      </c>
      <c r="C41" s="1">
        <f t="shared" si="0"/>
        <v>5.600000000000005E-2</v>
      </c>
      <c r="D41" s="1">
        <f t="shared" si="0"/>
        <v>9.3999999999999861E-2</v>
      </c>
    </row>
    <row r="42" spans="1:4">
      <c r="A42" s="3">
        <v>44837</v>
      </c>
      <c r="B42" s="2">
        <v>3.6760000000000002</v>
      </c>
      <c r="C42" s="1">
        <f t="shared" si="0"/>
        <v>2.3000000000000131E-2</v>
      </c>
      <c r="D42" s="1">
        <f t="shared" si="0"/>
        <v>-3.2999999999999918E-2</v>
      </c>
    </row>
    <row r="43" spans="1:4">
      <c r="A43" s="3">
        <v>44844</v>
      </c>
      <c r="B43" s="2">
        <v>3.8050000000000002</v>
      </c>
      <c r="C43" s="1">
        <f t="shared" si="0"/>
        <v>0.129</v>
      </c>
      <c r="D43" s="1">
        <f t="shared" si="0"/>
        <v>0.10599999999999987</v>
      </c>
    </row>
    <row r="44" spans="1:4">
      <c r="A44" s="3">
        <v>44851</v>
      </c>
      <c r="B44" s="2">
        <v>3.774</v>
      </c>
      <c r="C44" s="1">
        <f t="shared" si="0"/>
        <v>-3.1000000000000139E-2</v>
      </c>
      <c r="D44" s="1">
        <f t="shared" si="0"/>
        <v>-0.16000000000000014</v>
      </c>
    </row>
    <row r="45" spans="1:4">
      <c r="A45" s="3">
        <v>44858</v>
      </c>
      <c r="B45" s="2">
        <v>3.6930000000000001</v>
      </c>
      <c r="C45" s="1">
        <f t="shared" si="0"/>
        <v>-8.0999999999999961E-2</v>
      </c>
      <c r="D45" s="1">
        <f t="shared" si="0"/>
        <v>-4.9999999999999822E-2</v>
      </c>
    </row>
    <row r="46" spans="1:4">
      <c r="A46" s="3">
        <v>44865</v>
      </c>
      <c r="B46" s="2">
        <v>3.6520000000000001</v>
      </c>
      <c r="C46" s="1">
        <f t="shared" si="0"/>
        <v>-4.0999999999999925E-2</v>
      </c>
      <c r="D46" s="1">
        <f t="shared" si="0"/>
        <v>4.0000000000000036E-2</v>
      </c>
    </row>
    <row r="47" spans="1:4">
      <c r="A47" s="3">
        <v>44872</v>
      </c>
      <c r="B47" s="2">
        <v>3.7080000000000002</v>
      </c>
      <c r="C47" s="1">
        <f t="shared" si="0"/>
        <v>5.600000000000005E-2</v>
      </c>
      <c r="D47" s="1">
        <f t="shared" si="0"/>
        <v>9.6999999999999975E-2</v>
      </c>
    </row>
    <row r="48" spans="1:4">
      <c r="A48" s="3">
        <v>44879</v>
      </c>
      <c r="B48" s="2">
        <v>3.6880000000000002</v>
      </c>
      <c r="C48" s="1">
        <f t="shared" si="0"/>
        <v>-2.0000000000000018E-2</v>
      </c>
      <c r="D48" s="1">
        <f t="shared" si="0"/>
        <v>-7.6000000000000068E-2</v>
      </c>
    </row>
    <row r="49" spans="1:4">
      <c r="A49" s="3">
        <v>44886</v>
      </c>
      <c r="B49" s="2">
        <v>3.5819999999999999</v>
      </c>
      <c r="C49" s="1">
        <f t="shared" si="0"/>
        <v>-0.10600000000000032</v>
      </c>
      <c r="D49" s="1">
        <f t="shared" si="0"/>
        <v>-8.6000000000000298E-2</v>
      </c>
    </row>
    <row r="50" spans="1:4">
      <c r="A50" s="3">
        <v>44893</v>
      </c>
      <c r="B50" s="2">
        <v>3.4729999999999999</v>
      </c>
      <c r="C50" s="1">
        <f t="shared" si="0"/>
        <v>-0.10899999999999999</v>
      </c>
      <c r="D50" s="1">
        <f t="shared" si="0"/>
        <v>-2.9999999999996696E-3</v>
      </c>
    </row>
    <row r="51" spans="1:4">
      <c r="A51" s="3">
        <v>44900</v>
      </c>
      <c r="B51" s="2">
        <v>3.3450000000000002</v>
      </c>
      <c r="C51" s="1">
        <f t="shared" si="0"/>
        <v>-0.12799999999999967</v>
      </c>
      <c r="D51" s="1">
        <f t="shared" si="0"/>
        <v>-1.8999999999999684E-2</v>
      </c>
    </row>
    <row r="52" spans="1:4">
      <c r="A52" s="3">
        <v>44907</v>
      </c>
      <c r="B52" s="2">
        <v>3.194</v>
      </c>
      <c r="C52" s="1">
        <f t="shared" si="0"/>
        <v>-0.15100000000000025</v>
      </c>
      <c r="D52" s="1">
        <f t="shared" si="0"/>
        <v>-2.3000000000000576E-2</v>
      </c>
    </row>
    <row r="53" spans="1:4">
      <c r="A53" s="3">
        <v>44914</v>
      </c>
      <c r="B53" s="2">
        <v>3.08</v>
      </c>
      <c r="C53" s="1">
        <f t="shared" si="0"/>
        <v>-0.11399999999999988</v>
      </c>
      <c r="D53" s="1">
        <f t="shared" si="0"/>
        <v>3.7000000000000366E-2</v>
      </c>
    </row>
    <row r="54" spans="1:4">
      <c r="A54" s="3">
        <v>44921</v>
      </c>
      <c r="B54" s="2">
        <v>3.0550000000000002</v>
      </c>
      <c r="C54" s="1">
        <f t="shared" si="0"/>
        <v>-2.4999999999999911E-2</v>
      </c>
      <c r="D54" s="1">
        <f t="shared" si="0"/>
        <v>8.8999999999999968E-2</v>
      </c>
    </row>
    <row r="55" spans="1:4">
      <c r="A55" s="3">
        <v>44928</v>
      </c>
      <c r="B55" s="2">
        <v>3.2029999999999998</v>
      </c>
      <c r="C55" s="1">
        <f t="shared" si="0"/>
        <v>0.14799999999999969</v>
      </c>
      <c r="D55" s="1">
        <f t="shared" si="0"/>
        <v>0.1729999999999996</v>
      </c>
    </row>
    <row r="56" spans="1:4">
      <c r="A56" s="3">
        <v>44935</v>
      </c>
      <c r="B56" s="2">
        <v>3.246</v>
      </c>
      <c r="C56" s="1">
        <f t="shared" si="0"/>
        <v>4.3000000000000149E-2</v>
      </c>
      <c r="D56" s="1">
        <f t="shared" si="0"/>
        <v>-0.10499999999999954</v>
      </c>
    </row>
    <row r="57" spans="1:4">
      <c r="A57" s="3">
        <v>44942</v>
      </c>
      <c r="B57" s="2">
        <v>3.306</v>
      </c>
      <c r="C57" s="1">
        <f t="shared" si="0"/>
        <v>6.0000000000000053E-2</v>
      </c>
      <c r="D57" s="1">
        <f t="shared" si="0"/>
        <v>1.6999999999999904E-2</v>
      </c>
    </row>
    <row r="58" spans="1:4">
      <c r="A58" s="3">
        <v>44949</v>
      </c>
      <c r="B58" s="2">
        <v>3.42</v>
      </c>
      <c r="C58" s="1">
        <f t="shared" si="0"/>
        <v>0.11399999999999988</v>
      </c>
      <c r="D58" s="1">
        <f t="shared" si="0"/>
        <v>5.3999999999999826E-2</v>
      </c>
    </row>
    <row r="59" spans="1:4">
      <c r="A59" s="3">
        <v>44956</v>
      </c>
      <c r="B59" s="2">
        <v>3.4990000000000001</v>
      </c>
      <c r="C59" s="1">
        <f t="shared" si="0"/>
        <v>7.9000000000000181E-2</v>
      </c>
      <c r="D59" s="1">
        <f t="shared" si="0"/>
        <v>-3.4999999999999698E-2</v>
      </c>
    </row>
    <row r="60" spans="1:4">
      <c r="A60" s="3">
        <v>44963</v>
      </c>
      <c r="B60" s="2">
        <v>3.4460000000000002</v>
      </c>
      <c r="C60" s="1">
        <f t="shared" si="0"/>
        <v>-5.2999999999999936E-2</v>
      </c>
      <c r="D60" s="1">
        <f t="shared" si="0"/>
        <v>-0.13200000000000012</v>
      </c>
    </row>
    <row r="61" spans="1:4">
      <c r="A61" s="3">
        <v>44970</v>
      </c>
      <c r="B61" s="2">
        <v>3.3969999999999998</v>
      </c>
      <c r="C61" s="1">
        <f t="shared" si="0"/>
        <v>-4.9000000000000377E-2</v>
      </c>
      <c r="D61" s="1">
        <f t="shared" si="0"/>
        <v>3.9999999999995595E-3</v>
      </c>
    </row>
    <row r="62" spans="1:4">
      <c r="A62" s="3">
        <v>44977</v>
      </c>
      <c r="B62" s="2">
        <v>3.3809999999999998</v>
      </c>
      <c r="C62" s="1">
        <f t="shared" si="0"/>
        <v>-1.6000000000000014E-2</v>
      </c>
      <c r="D62" s="1">
        <f t="shared" si="0"/>
        <v>3.3000000000000362E-2</v>
      </c>
    </row>
    <row r="63" spans="1:4">
      <c r="A63" s="3">
        <v>44984</v>
      </c>
      <c r="B63" s="2">
        <v>3.3380000000000001</v>
      </c>
      <c r="C63" s="1">
        <f t="shared" si="0"/>
        <v>-4.2999999999999705E-2</v>
      </c>
      <c r="D63" s="1">
        <f t="shared" si="0"/>
        <v>-2.6999999999999691E-2</v>
      </c>
    </row>
    <row r="64" spans="1:4">
      <c r="A64" s="3">
        <v>44991</v>
      </c>
      <c r="B64" s="2">
        <v>3.3740000000000001</v>
      </c>
      <c r="C64" s="1">
        <f t="shared" si="0"/>
        <v>3.6000000000000032E-2</v>
      </c>
      <c r="D64" s="1">
        <f t="shared" si="0"/>
        <v>7.8999999999999737E-2</v>
      </c>
    </row>
    <row r="65" spans="1:4">
      <c r="A65" s="3">
        <v>44998</v>
      </c>
      <c r="B65" s="2">
        <v>3.4340000000000002</v>
      </c>
      <c r="C65" s="1">
        <f t="shared" si="0"/>
        <v>6.0000000000000053E-2</v>
      </c>
      <c r="D65" s="1">
        <f t="shared" si="0"/>
        <v>2.4000000000000021E-2</v>
      </c>
    </row>
    <row r="66" spans="1:4">
      <c r="A66" s="3">
        <v>45005</v>
      </c>
      <c r="B66" s="2">
        <v>3.4049999999999998</v>
      </c>
      <c r="C66" s="1">
        <f t="shared" si="0"/>
        <v>-2.9000000000000359E-2</v>
      </c>
      <c r="D66" s="1">
        <f t="shared" si="0"/>
        <v>-8.9000000000000412E-2</v>
      </c>
    </row>
    <row r="67" spans="1:4">
      <c r="A67" s="3">
        <v>45012</v>
      </c>
      <c r="B67" s="2">
        <v>3.3889999999999998</v>
      </c>
      <c r="C67" s="1">
        <f t="shared" si="0"/>
        <v>-1.6000000000000014E-2</v>
      </c>
      <c r="D67" s="1">
        <f t="shared" si="0"/>
        <v>1.3000000000000345E-2</v>
      </c>
    </row>
    <row r="68" spans="1:4">
      <c r="A68" s="3">
        <v>45019</v>
      </c>
      <c r="B68" s="2">
        <v>3.4649999999999999</v>
      </c>
      <c r="C68" s="1">
        <f t="shared" si="0"/>
        <v>7.6000000000000068E-2</v>
      </c>
      <c r="D68" s="1">
        <f t="shared" si="0"/>
        <v>9.2000000000000082E-2</v>
      </c>
    </row>
    <row r="69" spans="1:4">
      <c r="A69" s="3">
        <v>45026</v>
      </c>
      <c r="B69" s="2">
        <v>3.5720000000000001</v>
      </c>
      <c r="C69" s="1">
        <f t="shared" ref="C69:D132" si="1">B69-B68</f>
        <v>0.10700000000000021</v>
      </c>
      <c r="D69" s="1">
        <f t="shared" si="1"/>
        <v>3.1000000000000139E-2</v>
      </c>
    </row>
    <row r="70" spans="1:4">
      <c r="A70" s="3">
        <v>45033</v>
      </c>
      <c r="B70" s="2">
        <v>3.6320000000000001</v>
      </c>
      <c r="C70" s="1">
        <f t="shared" si="1"/>
        <v>6.0000000000000053E-2</v>
      </c>
      <c r="D70" s="1">
        <f t="shared" si="1"/>
        <v>-4.7000000000000153E-2</v>
      </c>
    </row>
    <row r="71" spans="1:4">
      <c r="A71" s="3">
        <v>45040</v>
      </c>
      <c r="B71" s="2">
        <v>3.6230000000000002</v>
      </c>
      <c r="C71" s="1">
        <f t="shared" si="1"/>
        <v>-8.999999999999897E-3</v>
      </c>
      <c r="D71" s="1">
        <f t="shared" si="1"/>
        <v>-6.899999999999995E-2</v>
      </c>
    </row>
    <row r="72" spans="1:4">
      <c r="A72" s="3">
        <v>45047</v>
      </c>
      <c r="B72" s="2">
        <v>3.5619999999999998</v>
      </c>
      <c r="C72" s="1">
        <f t="shared" si="1"/>
        <v>-6.1000000000000387E-2</v>
      </c>
      <c r="D72" s="1">
        <f t="shared" si="1"/>
        <v>-5.200000000000049E-2</v>
      </c>
    </row>
    <row r="73" spans="1:4">
      <c r="A73" s="3">
        <v>45054</v>
      </c>
      <c r="B73" s="2">
        <v>3.4910000000000001</v>
      </c>
      <c r="C73" s="1">
        <f t="shared" si="1"/>
        <v>-7.099999999999973E-2</v>
      </c>
      <c r="D73" s="1">
        <f t="shared" si="1"/>
        <v>-9.9999999999993427E-3</v>
      </c>
    </row>
    <row r="74" spans="1:4">
      <c r="A74" s="3">
        <v>45061</v>
      </c>
      <c r="B74" s="2">
        <v>3.4990000000000001</v>
      </c>
      <c r="C74" s="1">
        <f t="shared" si="1"/>
        <v>8.0000000000000071E-3</v>
      </c>
      <c r="D74" s="1">
        <f t="shared" si="1"/>
        <v>7.8999999999999737E-2</v>
      </c>
    </row>
    <row r="75" spans="1:4">
      <c r="A75" s="3">
        <v>45068</v>
      </c>
      <c r="B75" s="2">
        <v>3.5</v>
      </c>
      <c r="C75" s="1">
        <f t="shared" si="1"/>
        <v>9.9999999999988987E-4</v>
      </c>
      <c r="D75" s="1">
        <f t="shared" si="1"/>
        <v>-7.0000000000001172E-3</v>
      </c>
    </row>
    <row r="76" spans="1:4">
      <c r="A76" s="3">
        <v>45075</v>
      </c>
      <c r="B76" s="2">
        <v>3.5259999999999998</v>
      </c>
      <c r="C76" s="1">
        <f t="shared" si="1"/>
        <v>2.5999999999999801E-2</v>
      </c>
      <c r="D76" s="1">
        <f t="shared" si="1"/>
        <v>2.4999999999999911E-2</v>
      </c>
    </row>
    <row r="77" spans="1:4">
      <c r="A77" s="3">
        <v>45082</v>
      </c>
      <c r="B77" s="2">
        <v>3.5</v>
      </c>
      <c r="C77" s="1">
        <f t="shared" si="1"/>
        <v>-2.5999999999999801E-2</v>
      </c>
      <c r="D77" s="1">
        <f t="shared" si="1"/>
        <v>-5.1999999999999602E-2</v>
      </c>
    </row>
    <row r="78" spans="1:4">
      <c r="A78" s="3">
        <v>45089</v>
      </c>
      <c r="B78" s="2">
        <v>3.5590000000000002</v>
      </c>
      <c r="C78" s="1">
        <f t="shared" si="1"/>
        <v>5.9000000000000163E-2</v>
      </c>
      <c r="D78" s="1">
        <f t="shared" si="1"/>
        <v>8.4999999999999964E-2</v>
      </c>
    </row>
    <row r="79" spans="1:4">
      <c r="A79" s="3">
        <v>45096</v>
      </c>
      <c r="B79" s="2">
        <v>3.5350000000000001</v>
      </c>
      <c r="C79" s="1">
        <f t="shared" si="1"/>
        <v>-2.4000000000000021E-2</v>
      </c>
      <c r="D79" s="1">
        <f t="shared" si="1"/>
        <v>-8.3000000000000185E-2</v>
      </c>
    </row>
    <row r="80" spans="1:4">
      <c r="A80" s="3">
        <v>45103</v>
      </c>
      <c r="B80" s="2">
        <v>3.5329999999999999</v>
      </c>
      <c r="C80" s="1">
        <f t="shared" si="1"/>
        <v>-2.0000000000002238E-3</v>
      </c>
      <c r="D80" s="1">
        <f t="shared" si="1"/>
        <v>2.1999999999999797E-2</v>
      </c>
    </row>
    <row r="81" spans="1:4">
      <c r="A81" s="3">
        <v>45110</v>
      </c>
      <c r="B81" s="2">
        <v>3.4860000000000002</v>
      </c>
      <c r="C81" s="1">
        <f t="shared" si="1"/>
        <v>-4.6999999999999709E-2</v>
      </c>
      <c r="D81" s="1">
        <f t="shared" si="1"/>
        <v>-4.4999999999999485E-2</v>
      </c>
    </row>
    <row r="82" spans="1:4">
      <c r="A82" s="3">
        <v>45117</v>
      </c>
      <c r="B82" s="2">
        <v>3.51</v>
      </c>
      <c r="C82" s="1">
        <f t="shared" si="1"/>
        <v>2.3999999999999577E-2</v>
      </c>
      <c r="D82" s="1">
        <f t="shared" si="1"/>
        <v>7.0999999999999286E-2</v>
      </c>
    </row>
    <row r="83" spans="1:4">
      <c r="A83" s="3">
        <v>45124</v>
      </c>
      <c r="B83" s="2">
        <v>3.5270000000000001</v>
      </c>
      <c r="C83" s="1">
        <f t="shared" si="1"/>
        <v>1.7000000000000348E-2</v>
      </c>
      <c r="D83" s="1">
        <f t="shared" si="1"/>
        <v>-6.9999999999992291E-3</v>
      </c>
    </row>
    <row r="84" spans="1:4">
      <c r="A84" s="3">
        <v>45131</v>
      </c>
      <c r="B84" s="2">
        <v>3.5680000000000001</v>
      </c>
      <c r="C84" s="1">
        <f t="shared" si="1"/>
        <v>4.0999999999999925E-2</v>
      </c>
      <c r="D84" s="1">
        <f t="shared" si="1"/>
        <v>2.3999999999999577E-2</v>
      </c>
    </row>
    <row r="85" spans="1:4">
      <c r="A85" s="3">
        <v>45138</v>
      </c>
      <c r="B85" s="2">
        <v>3.7360000000000002</v>
      </c>
      <c r="C85" s="1">
        <f t="shared" si="1"/>
        <v>0.16800000000000015</v>
      </c>
      <c r="D85" s="1">
        <f t="shared" si="1"/>
        <v>0.12700000000000022</v>
      </c>
    </row>
    <row r="86" spans="1:4">
      <c r="A86" s="3">
        <v>45145</v>
      </c>
      <c r="B86" s="2">
        <v>3.8159999999999998</v>
      </c>
      <c r="C86" s="1">
        <f t="shared" si="1"/>
        <v>7.9999999999999627E-2</v>
      </c>
      <c r="D86" s="1">
        <f t="shared" si="1"/>
        <v>-8.8000000000000522E-2</v>
      </c>
    </row>
    <row r="87" spans="1:4">
      <c r="A87" s="3">
        <v>45152</v>
      </c>
      <c r="B87" s="2">
        <v>3.831</v>
      </c>
      <c r="C87" s="1">
        <f t="shared" si="1"/>
        <v>1.5000000000000124E-2</v>
      </c>
      <c r="D87" s="1">
        <f t="shared" si="1"/>
        <v>-6.4999999999999503E-2</v>
      </c>
    </row>
    <row r="88" spans="1:4">
      <c r="A88" s="3">
        <v>45159</v>
      </c>
      <c r="B88" s="2">
        <v>3.8330000000000002</v>
      </c>
      <c r="C88" s="1">
        <f t="shared" si="1"/>
        <v>2.0000000000002238E-3</v>
      </c>
      <c r="D88" s="1">
        <f t="shared" si="1"/>
        <v>-1.2999999999999901E-2</v>
      </c>
    </row>
    <row r="89" spans="1:4">
      <c r="A89" s="3">
        <v>45166</v>
      </c>
      <c r="B89" s="2">
        <v>3.7719999999999998</v>
      </c>
      <c r="C89" s="1">
        <f t="shared" si="1"/>
        <v>-6.1000000000000387E-2</v>
      </c>
      <c r="D89" s="1">
        <f t="shared" si="1"/>
        <v>-6.3000000000000611E-2</v>
      </c>
    </row>
    <row r="90" spans="1:4">
      <c r="A90" s="3">
        <v>45173</v>
      </c>
      <c r="B90" s="2">
        <v>3.7679999999999998</v>
      </c>
      <c r="C90" s="1">
        <f t="shared" si="1"/>
        <v>-4.0000000000000036E-3</v>
      </c>
      <c r="D90" s="1">
        <f t="shared" si="1"/>
        <v>5.7000000000000384E-2</v>
      </c>
    </row>
    <row r="91" spans="1:4">
      <c r="A91" s="3">
        <v>45180</v>
      </c>
      <c r="B91" s="2">
        <v>3.78</v>
      </c>
      <c r="C91" s="1">
        <f t="shared" si="1"/>
        <v>1.2000000000000011E-2</v>
      </c>
      <c r="D91" s="1">
        <f t="shared" si="1"/>
        <v>1.6000000000000014E-2</v>
      </c>
    </row>
    <row r="92" spans="1:4">
      <c r="A92" s="3">
        <v>45187</v>
      </c>
      <c r="B92" s="2">
        <v>3.8109999999999999</v>
      </c>
      <c r="C92" s="1">
        <f t="shared" si="1"/>
        <v>3.1000000000000139E-2</v>
      </c>
      <c r="D92" s="1">
        <f t="shared" si="1"/>
        <v>1.9000000000000128E-2</v>
      </c>
    </row>
    <row r="93" spans="1:4">
      <c r="A93" s="3">
        <v>45194</v>
      </c>
      <c r="B93" s="2">
        <v>3.7519999999999998</v>
      </c>
      <c r="C93" s="1">
        <f t="shared" si="1"/>
        <v>-5.9000000000000163E-2</v>
      </c>
      <c r="D93" s="1">
        <f t="shared" si="1"/>
        <v>-9.0000000000000302E-2</v>
      </c>
    </row>
    <row r="94" spans="1:4">
      <c r="A94" s="3">
        <v>45201</v>
      </c>
      <c r="B94" s="2">
        <v>3.6880000000000002</v>
      </c>
      <c r="C94" s="1">
        <f t="shared" si="1"/>
        <v>-6.3999999999999613E-2</v>
      </c>
      <c r="D94" s="1">
        <f t="shared" si="1"/>
        <v>-4.9999999999994493E-3</v>
      </c>
    </row>
    <row r="95" spans="1:4">
      <c r="A95" s="3">
        <v>45208</v>
      </c>
      <c r="B95" s="2">
        <v>3.597</v>
      </c>
      <c r="C95" s="1">
        <f t="shared" si="1"/>
        <v>-9.1000000000000192E-2</v>
      </c>
      <c r="D95" s="1">
        <f t="shared" si="1"/>
        <v>-2.7000000000000579E-2</v>
      </c>
    </row>
    <row r="96" spans="1:4">
      <c r="A96" s="3">
        <v>45215</v>
      </c>
      <c r="B96" s="2">
        <v>3.496</v>
      </c>
      <c r="C96" s="1">
        <f t="shared" si="1"/>
        <v>-0.10099999999999998</v>
      </c>
      <c r="D96" s="1">
        <f t="shared" si="1"/>
        <v>-9.9999999999997868E-3</v>
      </c>
    </row>
    <row r="97" spans="1:4">
      <c r="A97" s="3">
        <v>45222</v>
      </c>
      <c r="B97" s="2">
        <v>3.4609999999999999</v>
      </c>
      <c r="C97" s="1">
        <f t="shared" si="1"/>
        <v>-3.5000000000000142E-2</v>
      </c>
      <c r="D97" s="1">
        <f t="shared" si="1"/>
        <v>6.5999999999999837E-2</v>
      </c>
    </row>
    <row r="98" spans="1:4">
      <c r="A98" s="3">
        <v>45229</v>
      </c>
      <c r="B98" s="2">
        <v>3.411</v>
      </c>
      <c r="C98" s="1">
        <f t="shared" si="1"/>
        <v>-4.9999999999999822E-2</v>
      </c>
      <c r="D98" s="1">
        <f t="shared" si="1"/>
        <v>-1.499999999999968E-2</v>
      </c>
    </row>
    <row r="99" spans="1:4">
      <c r="A99" s="3">
        <v>45236</v>
      </c>
      <c r="B99" s="2">
        <v>3.3340000000000001</v>
      </c>
      <c r="C99" s="1">
        <f t="shared" si="1"/>
        <v>-7.6999999999999957E-2</v>
      </c>
      <c r="D99" s="1">
        <f t="shared" si="1"/>
        <v>-2.7000000000000135E-2</v>
      </c>
    </row>
    <row r="100" spans="1:4">
      <c r="A100" s="3">
        <v>45243</v>
      </c>
      <c r="B100" s="2">
        <v>3.3</v>
      </c>
      <c r="C100" s="1">
        <f t="shared" si="1"/>
        <v>-3.4000000000000252E-2</v>
      </c>
      <c r="D100" s="1">
        <f t="shared" si="1"/>
        <v>4.2999999999999705E-2</v>
      </c>
    </row>
    <row r="101" spans="1:4">
      <c r="A101" s="3">
        <v>45250</v>
      </c>
      <c r="B101" s="2">
        <v>3.2330000000000001</v>
      </c>
      <c r="C101" s="1">
        <f t="shared" si="1"/>
        <v>-6.6999999999999726E-2</v>
      </c>
      <c r="D101" s="1">
        <f t="shared" si="1"/>
        <v>-3.2999999999999474E-2</v>
      </c>
    </row>
    <row r="102" spans="1:4">
      <c r="A102" s="3">
        <v>45257</v>
      </c>
      <c r="B102" s="2">
        <v>3.1779999999999999</v>
      </c>
      <c r="C102" s="1">
        <f t="shared" si="1"/>
        <v>-5.500000000000016E-2</v>
      </c>
      <c r="D102" s="1">
        <f t="shared" si="1"/>
        <v>1.1999999999999567E-2</v>
      </c>
    </row>
    <row r="103" spans="1:4">
      <c r="A103" s="3">
        <v>45264</v>
      </c>
      <c r="B103" s="2">
        <v>3.194</v>
      </c>
      <c r="C103" s="1">
        <f t="shared" si="1"/>
        <v>1.6000000000000014E-2</v>
      </c>
      <c r="D103" s="1">
        <f t="shared" si="1"/>
        <v>7.1000000000000174E-2</v>
      </c>
    </row>
    <row r="104" spans="1:4">
      <c r="A104" s="3">
        <v>45271</v>
      </c>
      <c r="B104" s="2">
        <v>3.1040000000000001</v>
      </c>
      <c r="C104" s="1">
        <f t="shared" si="1"/>
        <v>-8.9999999999999858E-2</v>
      </c>
      <c r="D104" s="1">
        <f t="shared" si="1"/>
        <v>-0.10599999999999987</v>
      </c>
    </row>
    <row r="105" spans="1:4">
      <c r="A105" s="3">
        <v>45278</v>
      </c>
      <c r="B105" s="2">
        <v>3.0230000000000001</v>
      </c>
      <c r="C105" s="1">
        <f t="shared" si="1"/>
        <v>-8.0999999999999961E-2</v>
      </c>
      <c r="D105" s="1">
        <f t="shared" si="1"/>
        <v>8.999999999999897E-3</v>
      </c>
    </row>
    <row r="106" spans="1:4">
      <c r="A106" s="3">
        <v>45285</v>
      </c>
      <c r="B106" s="2">
        <v>3.0939999999999999</v>
      </c>
      <c r="C106" s="1">
        <f t="shared" si="1"/>
        <v>7.099999999999973E-2</v>
      </c>
      <c r="D106" s="1">
        <f t="shared" si="1"/>
        <v>0.15199999999999969</v>
      </c>
    </row>
    <row r="107" spans="1:4">
      <c r="A107" s="3">
        <v>45292</v>
      </c>
      <c r="B107" s="2">
        <v>3.0550000000000002</v>
      </c>
      <c r="C107" s="1">
        <f t="shared" si="1"/>
        <v>-3.8999999999999702E-2</v>
      </c>
      <c r="D107" s="1">
        <f t="shared" si="1"/>
        <v>-0.10999999999999943</v>
      </c>
    </row>
    <row r="108" spans="1:4">
      <c r="A108" s="3">
        <v>45299</v>
      </c>
      <c r="B108" s="2">
        <v>3.0350000000000001</v>
      </c>
      <c r="C108" s="1">
        <f t="shared" si="1"/>
        <v>-2.0000000000000018E-2</v>
      </c>
      <c r="D108" s="1">
        <f t="shared" si="1"/>
        <v>1.8999999999999684E-2</v>
      </c>
    </row>
    <row r="109" spans="1:4">
      <c r="A109" s="3">
        <v>45306</v>
      </c>
      <c r="B109" s="2">
        <v>3.032</v>
      </c>
      <c r="C109" s="1">
        <f t="shared" si="1"/>
        <v>-3.0000000000001137E-3</v>
      </c>
      <c r="D109" s="1">
        <f t="shared" si="1"/>
        <v>1.6999999999999904E-2</v>
      </c>
    </row>
    <row r="110" spans="1:4">
      <c r="A110" s="3">
        <v>45313</v>
      </c>
      <c r="B110" s="2">
        <v>3.0369999999999999</v>
      </c>
      <c r="C110" s="1">
        <f t="shared" si="1"/>
        <v>4.9999999999998934E-3</v>
      </c>
      <c r="D110" s="1">
        <f t="shared" si="1"/>
        <v>8.0000000000000071E-3</v>
      </c>
    </row>
    <row r="111" spans="1:4">
      <c r="A111" s="3">
        <v>45320</v>
      </c>
      <c r="B111" s="2">
        <v>3.0659999999999998</v>
      </c>
      <c r="C111" s="1">
        <f t="shared" si="1"/>
        <v>2.8999999999999915E-2</v>
      </c>
      <c r="D111" s="1">
        <f t="shared" si="1"/>
        <v>2.4000000000000021E-2</v>
      </c>
    </row>
    <row r="112" spans="1:4">
      <c r="A112" s="3">
        <v>45327</v>
      </c>
      <c r="B112" s="2">
        <v>3.1070000000000002</v>
      </c>
      <c r="C112" s="1">
        <f t="shared" si="1"/>
        <v>4.1000000000000369E-2</v>
      </c>
      <c r="D112" s="1">
        <f t="shared" si="1"/>
        <v>1.2000000000000455E-2</v>
      </c>
    </row>
    <row r="113" spans="1:4">
      <c r="A113" s="3">
        <v>45334</v>
      </c>
      <c r="B113" s="2">
        <v>3.1680000000000001</v>
      </c>
      <c r="C113" s="1">
        <f t="shared" si="1"/>
        <v>6.0999999999999943E-2</v>
      </c>
      <c r="D113" s="1">
        <f t="shared" si="1"/>
        <v>1.9999999999999574E-2</v>
      </c>
    </row>
    <row r="114" spans="1:4">
      <c r="A114" s="3">
        <v>45341</v>
      </c>
      <c r="B114" s="2">
        <v>3.2440000000000002</v>
      </c>
      <c r="C114" s="1">
        <f t="shared" si="1"/>
        <v>7.6000000000000068E-2</v>
      </c>
      <c r="D114" s="1">
        <f t="shared" si="1"/>
        <v>1.5000000000000124E-2</v>
      </c>
    </row>
    <row r="115" spans="1:4">
      <c r="A115" s="3">
        <v>45348</v>
      </c>
      <c r="B115" s="2">
        <v>3.2309999999999999</v>
      </c>
      <c r="C115" s="1">
        <f t="shared" si="1"/>
        <v>-1.3000000000000345E-2</v>
      </c>
      <c r="D115" s="1">
        <f t="shared" si="1"/>
        <v>-8.9000000000000412E-2</v>
      </c>
    </row>
    <row r="116" spans="1:4">
      <c r="A116" s="3">
        <v>45355</v>
      </c>
      <c r="B116" s="2">
        <v>3.327</v>
      </c>
      <c r="C116" s="1">
        <f t="shared" si="1"/>
        <v>9.6000000000000085E-2</v>
      </c>
      <c r="D116" s="1">
        <f t="shared" si="1"/>
        <v>0.10900000000000043</v>
      </c>
    </row>
    <row r="117" spans="1:4">
      <c r="A117" s="3">
        <v>45362</v>
      </c>
      <c r="B117" s="2">
        <v>3.3340000000000001</v>
      </c>
      <c r="C117" s="1">
        <f t="shared" si="1"/>
        <v>7.0000000000001172E-3</v>
      </c>
      <c r="D117" s="1">
        <f t="shared" si="1"/>
        <v>-8.8999999999999968E-2</v>
      </c>
    </row>
    <row r="118" spans="1:4">
      <c r="A118" s="3">
        <v>45369</v>
      </c>
      <c r="B118" s="2">
        <v>3.3679999999999999</v>
      </c>
      <c r="C118" s="1">
        <f t="shared" si="1"/>
        <v>3.3999999999999808E-2</v>
      </c>
      <c r="D118" s="1">
        <f t="shared" si="1"/>
        <v>2.6999999999999691E-2</v>
      </c>
    </row>
    <row r="119" spans="1:4">
      <c r="A119" s="3">
        <v>45376</v>
      </c>
      <c r="B119" s="2">
        <v>3.4940000000000002</v>
      </c>
      <c r="C119" s="1">
        <f t="shared" si="1"/>
        <v>0.12600000000000033</v>
      </c>
      <c r="D119" s="1">
        <f t="shared" si="1"/>
        <v>9.2000000000000526E-2</v>
      </c>
    </row>
    <row r="120" spans="1:4">
      <c r="A120" s="3">
        <v>45383</v>
      </c>
      <c r="B120" s="2">
        <v>3.4870000000000001</v>
      </c>
      <c r="C120" s="1">
        <f t="shared" si="1"/>
        <v>-7.0000000000001172E-3</v>
      </c>
      <c r="D120" s="1">
        <f t="shared" si="1"/>
        <v>-0.13300000000000045</v>
      </c>
    </row>
    <row r="121" spans="1:4">
      <c r="A121" s="3">
        <v>45390</v>
      </c>
      <c r="B121" s="2">
        <v>3.5339999999999998</v>
      </c>
      <c r="C121" s="1">
        <f t="shared" si="1"/>
        <v>4.6999999999999709E-2</v>
      </c>
      <c r="D121" s="1">
        <f t="shared" si="1"/>
        <v>5.3999999999999826E-2</v>
      </c>
    </row>
    <row r="122" spans="1:4">
      <c r="A122" s="3">
        <v>45397</v>
      </c>
      <c r="B122" s="2">
        <v>3.5670000000000002</v>
      </c>
      <c r="C122" s="1">
        <f t="shared" si="1"/>
        <v>3.3000000000000362E-2</v>
      </c>
      <c r="D122" s="1">
        <f t="shared" si="1"/>
        <v>-1.3999999999999346E-2</v>
      </c>
    </row>
    <row r="123" spans="1:4">
      <c r="A123" s="3">
        <v>45404</v>
      </c>
      <c r="B123" s="2">
        <v>3.5939999999999999</v>
      </c>
      <c r="C123" s="1">
        <f t="shared" si="1"/>
        <v>2.6999999999999691E-2</v>
      </c>
      <c r="D123" s="1">
        <f t="shared" si="1"/>
        <v>-6.0000000000006715E-3</v>
      </c>
    </row>
    <row r="124" spans="1:4">
      <c r="A124" s="3">
        <v>45411</v>
      </c>
      <c r="B124" s="2">
        <v>3.5870000000000002</v>
      </c>
      <c r="C124" s="1">
        <f t="shared" si="1"/>
        <v>-6.9999999999996732E-3</v>
      </c>
      <c r="D124" s="1">
        <f t="shared" si="1"/>
        <v>-3.3999999999999364E-2</v>
      </c>
    </row>
    <row r="125" spans="1:4">
      <c r="A125" s="3">
        <v>45418</v>
      </c>
      <c r="B125" s="2">
        <v>3.577</v>
      </c>
      <c r="C125" s="1">
        <f t="shared" si="1"/>
        <v>-1.0000000000000231E-2</v>
      </c>
      <c r="D125" s="1">
        <f t="shared" si="1"/>
        <v>-3.0000000000005578E-3</v>
      </c>
    </row>
    <row r="126" spans="1:4">
      <c r="A126" s="3">
        <v>45425</v>
      </c>
      <c r="B126" s="2">
        <v>3.5510000000000002</v>
      </c>
      <c r="C126" s="1">
        <f t="shared" si="1"/>
        <v>-2.5999999999999801E-2</v>
      </c>
      <c r="D126" s="1">
        <f t="shared" si="1"/>
        <v>-1.599999999999957E-2</v>
      </c>
    </row>
    <row r="127" spans="1:4">
      <c r="A127" s="3">
        <v>45432</v>
      </c>
      <c r="B127" s="2">
        <v>3.54</v>
      </c>
      <c r="C127" s="1">
        <f t="shared" si="1"/>
        <v>-1.1000000000000121E-2</v>
      </c>
      <c r="D127" s="1">
        <f t="shared" si="1"/>
        <v>1.499999999999968E-2</v>
      </c>
    </row>
    <row r="128" spans="1:4">
      <c r="A128" s="3">
        <v>45439</v>
      </c>
      <c r="B128" s="2">
        <v>3.5219999999999998</v>
      </c>
      <c r="C128" s="1">
        <f t="shared" si="1"/>
        <v>-1.8000000000000238E-2</v>
      </c>
      <c r="D128" s="1">
        <f t="shared" si="1"/>
        <v>-7.0000000000001172E-3</v>
      </c>
    </row>
    <row r="129" spans="1:4">
      <c r="A129" s="3">
        <v>45446</v>
      </c>
      <c r="B129" s="2">
        <v>3.4660000000000002</v>
      </c>
      <c r="C129" s="1">
        <f t="shared" si="1"/>
        <v>-5.5999999999999606E-2</v>
      </c>
      <c r="D129" s="1">
        <f t="shared" si="1"/>
        <v>-3.7999999999999368E-2</v>
      </c>
    </row>
    <row r="130" spans="1:4">
      <c r="A130" s="3">
        <v>45453</v>
      </c>
      <c r="B130" s="2">
        <v>3.387</v>
      </c>
      <c r="C130" s="1">
        <f t="shared" si="1"/>
        <v>-7.9000000000000181E-2</v>
      </c>
      <c r="D130" s="1">
        <f t="shared" si="1"/>
        <v>-2.3000000000000576E-2</v>
      </c>
    </row>
    <row r="131" spans="1:4">
      <c r="A131" s="3">
        <v>45460</v>
      </c>
      <c r="B131" s="2">
        <v>3.399</v>
      </c>
      <c r="C131" s="1">
        <f t="shared" si="1"/>
        <v>1.2000000000000011E-2</v>
      </c>
      <c r="D131" s="1">
        <f t="shared" si="1"/>
        <v>9.1000000000000192E-2</v>
      </c>
    </row>
    <row r="132" spans="1:4">
      <c r="A132" s="3">
        <v>45467</v>
      </c>
      <c r="B132" s="2">
        <v>3.41</v>
      </c>
      <c r="C132" s="1">
        <f t="shared" si="1"/>
        <v>1.1000000000000121E-2</v>
      </c>
      <c r="D132" s="1">
        <f t="shared" si="1"/>
        <v>-9.9999999999988987E-4</v>
      </c>
    </row>
    <row r="133" spans="1:4">
      <c r="A133" s="3">
        <v>45474</v>
      </c>
      <c r="B133" s="2">
        <v>3.4580000000000002</v>
      </c>
      <c r="C133" s="1">
        <f t="shared" ref="C133:D170" si="2">B133-B132</f>
        <v>4.8000000000000043E-2</v>
      </c>
      <c r="D133" s="1">
        <f t="shared" si="2"/>
        <v>3.6999999999999922E-2</v>
      </c>
    </row>
    <row r="134" spans="1:4">
      <c r="A134" s="3">
        <v>45481</v>
      </c>
      <c r="B134" s="2">
        <v>3.472</v>
      </c>
      <c r="C134" s="1">
        <f t="shared" si="2"/>
        <v>1.399999999999979E-2</v>
      </c>
      <c r="D134" s="1">
        <f t="shared" si="2"/>
        <v>-3.4000000000000252E-2</v>
      </c>
    </row>
    <row r="135" spans="1:4">
      <c r="A135" s="3">
        <v>45488</v>
      </c>
      <c r="B135" s="2">
        <v>3.476</v>
      </c>
      <c r="C135" s="1">
        <f t="shared" si="2"/>
        <v>4.0000000000000036E-3</v>
      </c>
      <c r="D135" s="1">
        <f t="shared" si="2"/>
        <v>-9.9999999999997868E-3</v>
      </c>
    </row>
    <row r="136" spans="1:4">
      <c r="A136" s="3">
        <v>45495</v>
      </c>
      <c r="B136" s="2">
        <v>3.4510000000000001</v>
      </c>
      <c r="C136" s="1">
        <f t="shared" si="2"/>
        <v>-2.4999999999999911E-2</v>
      </c>
      <c r="D136" s="1">
        <f t="shared" si="2"/>
        <v>-2.8999999999999915E-2</v>
      </c>
    </row>
    <row r="137" spans="1:4">
      <c r="A137" s="3">
        <v>45502</v>
      </c>
      <c r="B137" s="2">
        <v>3.4670000000000001</v>
      </c>
      <c r="C137" s="1">
        <f t="shared" si="2"/>
        <v>1.6000000000000014E-2</v>
      </c>
      <c r="D137" s="1">
        <f t="shared" si="2"/>
        <v>4.0999999999999925E-2</v>
      </c>
    </row>
    <row r="138" spans="1:4">
      <c r="A138" s="3">
        <v>45509</v>
      </c>
      <c r="B138" s="2">
        <v>3.444</v>
      </c>
      <c r="C138" s="1">
        <f t="shared" si="2"/>
        <v>-2.3000000000000131E-2</v>
      </c>
      <c r="D138" s="1">
        <f t="shared" si="2"/>
        <v>-3.9000000000000146E-2</v>
      </c>
    </row>
    <row r="139" spans="1:4">
      <c r="A139" s="3">
        <v>45516</v>
      </c>
      <c r="B139" s="2">
        <v>3.4140000000000001</v>
      </c>
      <c r="C139" s="1">
        <f t="shared" si="2"/>
        <v>-2.9999999999999805E-2</v>
      </c>
      <c r="D139" s="1">
        <f t="shared" si="2"/>
        <v>-6.9999999999996732E-3</v>
      </c>
    </row>
    <row r="140" spans="1:4">
      <c r="A140" s="3">
        <v>45523</v>
      </c>
      <c r="B140" s="2">
        <v>3.375</v>
      </c>
      <c r="C140" s="1">
        <f t="shared" si="2"/>
        <v>-3.9000000000000146E-2</v>
      </c>
      <c r="D140" s="1">
        <f t="shared" si="2"/>
        <v>-9.0000000000003411E-3</v>
      </c>
    </row>
    <row r="141" spans="1:4">
      <c r="A141" s="3">
        <v>45530</v>
      </c>
      <c r="B141" s="2">
        <v>3.3010000000000002</v>
      </c>
      <c r="C141" s="1">
        <f t="shared" si="2"/>
        <v>-7.3999999999999844E-2</v>
      </c>
      <c r="D141" s="1">
        <f t="shared" si="2"/>
        <v>-3.4999999999999698E-2</v>
      </c>
    </row>
    <row r="142" spans="1:4">
      <c r="A142" s="3">
        <v>45537</v>
      </c>
      <c r="B142" s="2">
        <v>3.2810000000000001</v>
      </c>
      <c r="C142" s="1">
        <f t="shared" si="2"/>
        <v>-2.0000000000000018E-2</v>
      </c>
      <c r="D142" s="1">
        <f t="shared" si="2"/>
        <v>5.3999999999999826E-2</v>
      </c>
    </row>
    <row r="143" spans="1:4">
      <c r="A143" s="3">
        <v>45544</v>
      </c>
      <c r="B143" s="2">
        <v>3.2109999999999999</v>
      </c>
      <c r="C143" s="1">
        <f t="shared" si="2"/>
        <v>-7.0000000000000284E-2</v>
      </c>
      <c r="D143" s="1">
        <f t="shared" si="2"/>
        <v>-5.0000000000000266E-2</v>
      </c>
    </row>
    <row r="144" spans="1:4">
      <c r="A144" s="3">
        <v>45551</v>
      </c>
      <c r="B144" s="2">
        <v>3.15</v>
      </c>
      <c r="C144" s="1">
        <f t="shared" si="2"/>
        <v>-6.0999999999999943E-2</v>
      </c>
      <c r="D144" s="1">
        <f t="shared" si="2"/>
        <v>9.0000000000003411E-3</v>
      </c>
    </row>
    <row r="145" spans="1:10">
      <c r="A145" s="3">
        <v>45558</v>
      </c>
      <c r="B145" s="2">
        <v>3.1659999999999999</v>
      </c>
      <c r="C145" s="1">
        <f t="shared" si="2"/>
        <v>1.6000000000000014E-2</v>
      </c>
      <c r="D145" s="1">
        <f t="shared" si="2"/>
        <v>7.6999999999999957E-2</v>
      </c>
    </row>
    <row r="146" spans="1:10">
      <c r="A146" s="3">
        <v>45565</v>
      </c>
      <c r="B146" s="2">
        <v>3.1789999999999998</v>
      </c>
      <c r="C146" s="1">
        <f t="shared" si="2"/>
        <v>1.2999999999999901E-2</v>
      </c>
      <c r="D146" s="1">
        <f t="shared" si="2"/>
        <v>-3.0000000000001137E-3</v>
      </c>
    </row>
    <row r="147" spans="1:10">
      <c r="A147" s="3">
        <v>45572</v>
      </c>
      <c r="B147" s="2">
        <v>3.117</v>
      </c>
      <c r="C147" s="1">
        <f t="shared" si="2"/>
        <v>-6.1999999999999833E-2</v>
      </c>
      <c r="D147" s="1">
        <f t="shared" si="2"/>
        <v>-7.4999999999999734E-2</v>
      </c>
    </row>
    <row r="148" spans="1:10">
      <c r="A148" s="3">
        <v>45579</v>
      </c>
      <c r="B148" s="2">
        <v>3.1579999999999999</v>
      </c>
      <c r="C148" s="1">
        <f t="shared" si="2"/>
        <v>4.0999999999999925E-2</v>
      </c>
      <c r="D148" s="1">
        <f t="shared" si="2"/>
        <v>0.10299999999999976</v>
      </c>
    </row>
    <row r="149" spans="1:10">
      <c r="A149" s="3">
        <v>45586</v>
      </c>
      <c r="B149" s="2">
        <v>3.1349999999999998</v>
      </c>
      <c r="C149" s="1">
        <f t="shared" si="2"/>
        <v>-2.3000000000000131E-2</v>
      </c>
      <c r="D149" s="1">
        <f t="shared" si="2"/>
        <v>-6.4000000000000057E-2</v>
      </c>
    </row>
    <row r="150" spans="1:10">
      <c r="A150" s="3">
        <v>45593</v>
      </c>
      <c r="B150" s="2">
        <v>3.097</v>
      </c>
      <c r="C150" s="1">
        <f t="shared" si="2"/>
        <v>-3.7999999999999812E-2</v>
      </c>
      <c r="D150" s="1">
        <f t="shared" si="2"/>
        <v>-1.499999999999968E-2</v>
      </c>
    </row>
    <row r="151" spans="1:10">
      <c r="A151" s="3">
        <v>45600</v>
      </c>
      <c r="B151" s="2">
        <v>3.0649999999999999</v>
      </c>
      <c r="C151" s="1">
        <f t="shared" si="2"/>
        <v>-3.2000000000000028E-2</v>
      </c>
      <c r="D151" s="1">
        <f t="shared" si="2"/>
        <v>5.9999999999997833E-3</v>
      </c>
    </row>
    <row r="152" spans="1:10">
      <c r="A152" s="3">
        <v>45607</v>
      </c>
      <c r="B152" s="2">
        <v>3.0539999999999998</v>
      </c>
      <c r="C152" s="1">
        <f t="shared" si="2"/>
        <v>-1.1000000000000121E-2</v>
      </c>
      <c r="D152" s="1">
        <f t="shared" si="2"/>
        <v>2.0999999999999908E-2</v>
      </c>
    </row>
    <row r="153" spans="1:10">
      <c r="A153" s="3">
        <v>45614</v>
      </c>
      <c r="B153" s="2">
        <v>3.0419999999999998</v>
      </c>
      <c r="C153" s="1">
        <f t="shared" si="2"/>
        <v>-1.2000000000000011E-2</v>
      </c>
      <c r="D153" s="1">
        <f t="shared" si="2"/>
        <v>-9.9999999999988987E-4</v>
      </c>
    </row>
    <row r="154" spans="1:10">
      <c r="A154" s="3">
        <v>45621</v>
      </c>
      <c r="B154" s="2">
        <v>3.0369999999999999</v>
      </c>
      <c r="C154" s="1">
        <f t="shared" si="2"/>
        <v>-4.9999999999998934E-3</v>
      </c>
      <c r="D154" s="1">
        <f t="shared" si="2"/>
        <v>7.0000000000001172E-3</v>
      </c>
    </row>
    <row r="155" spans="1:10">
      <c r="A155" s="3">
        <v>45628</v>
      </c>
      <c r="B155" s="2">
        <v>3.0270000000000001</v>
      </c>
      <c r="C155" s="1">
        <f t="shared" si="2"/>
        <v>-9.9999999999997868E-3</v>
      </c>
      <c r="D155" s="1">
        <f t="shared" si="2"/>
        <v>-4.9999999999998934E-3</v>
      </c>
    </row>
    <row r="156" spans="1:10">
      <c r="A156" s="3">
        <v>45635</v>
      </c>
      <c r="B156" s="2">
        <v>3.004</v>
      </c>
      <c r="C156" s="1">
        <f t="shared" si="2"/>
        <v>-2.3000000000000131E-2</v>
      </c>
      <c r="D156" s="1">
        <f t="shared" si="2"/>
        <v>-1.3000000000000345E-2</v>
      </c>
    </row>
    <row r="157" spans="1:10">
      <c r="A157" s="3">
        <v>45642</v>
      </c>
      <c r="B157" s="2">
        <v>3.0230000000000001</v>
      </c>
      <c r="C157" s="1">
        <f t="shared" si="2"/>
        <v>1.9000000000000128E-2</v>
      </c>
      <c r="D157" s="1">
        <f t="shared" si="2"/>
        <v>4.2000000000000259E-2</v>
      </c>
    </row>
    <row r="158" spans="1:10">
      <c r="A158" s="3">
        <v>45649</v>
      </c>
      <c r="B158" s="2">
        <v>3.0249999999999999</v>
      </c>
      <c r="C158" s="1">
        <f t="shared" si="2"/>
        <v>1.9999999999997797E-3</v>
      </c>
      <c r="D158" s="1">
        <f t="shared" si="2"/>
        <v>-1.7000000000000348E-2</v>
      </c>
    </row>
    <row r="159" spans="1:10">
      <c r="A159" s="3">
        <v>45656</v>
      </c>
      <c r="B159" s="2">
        <v>3.0049999999999999</v>
      </c>
      <c r="C159" s="1">
        <f t="shared" si="2"/>
        <v>-2.0000000000000018E-2</v>
      </c>
      <c r="D159" s="1">
        <f t="shared" si="2"/>
        <v>-2.1999999999999797E-2</v>
      </c>
      <c r="F159" s="2"/>
      <c r="G159" s="2"/>
      <c r="H159" s="2"/>
      <c r="I159" s="2"/>
      <c r="J159" s="2"/>
    </row>
    <row r="160" spans="1:10">
      <c r="A160" s="3">
        <v>45663</v>
      </c>
      <c r="B160" s="2">
        <v>3.0470000000000002</v>
      </c>
      <c r="C160" s="1">
        <f t="shared" si="2"/>
        <v>4.2000000000000259E-2</v>
      </c>
      <c r="D160" s="1">
        <f t="shared" si="2"/>
        <v>6.2000000000000277E-2</v>
      </c>
      <c r="F160" s="2"/>
      <c r="G160" s="2"/>
      <c r="H160" s="2"/>
      <c r="I160" s="2"/>
      <c r="J160" s="2"/>
    </row>
    <row r="161" spans="1:10">
      <c r="A161" s="3">
        <v>45670</v>
      </c>
      <c r="B161" s="2">
        <v>3.04</v>
      </c>
      <c r="C161" s="1">
        <f t="shared" si="2"/>
        <v>-7.0000000000001172E-3</v>
      </c>
      <c r="D161" s="1">
        <f t="shared" si="2"/>
        <v>-4.9000000000000377E-2</v>
      </c>
      <c r="F161" s="2"/>
      <c r="G161" s="2"/>
      <c r="H161" s="2"/>
      <c r="I161" s="2"/>
      <c r="J161" s="2"/>
    </row>
    <row r="162" spans="1:10">
      <c r="A162" s="3">
        <v>45677</v>
      </c>
      <c r="B162" s="2">
        <v>3.0990000000000002</v>
      </c>
      <c r="C162" s="1">
        <f t="shared" si="2"/>
        <v>5.9000000000000163E-2</v>
      </c>
      <c r="D162" s="1">
        <f t="shared" si="2"/>
        <v>6.6000000000000281E-2</v>
      </c>
      <c r="F162" s="2"/>
      <c r="G162" s="2"/>
      <c r="H162" s="2"/>
      <c r="I162" s="2"/>
      <c r="J162" s="2"/>
    </row>
    <row r="163" spans="1:10">
      <c r="A163" s="3">
        <v>45684</v>
      </c>
      <c r="B163" s="2">
        <v>3.0960000000000001</v>
      </c>
      <c r="C163" s="1">
        <f t="shared" si="2"/>
        <v>-3.0000000000001137E-3</v>
      </c>
      <c r="D163" s="1">
        <f t="shared" si="2"/>
        <v>-6.2000000000000277E-2</v>
      </c>
      <c r="F163" s="2"/>
      <c r="G163" s="2"/>
      <c r="H163" s="2"/>
      <c r="I163" s="2"/>
      <c r="J163" s="2"/>
    </row>
    <row r="164" spans="1:10">
      <c r="A164" s="3">
        <v>45691</v>
      </c>
      <c r="B164" s="2">
        <v>3.0619999999999998</v>
      </c>
      <c r="C164" s="1">
        <f t="shared" si="2"/>
        <v>-3.4000000000000252E-2</v>
      </c>
      <c r="D164" s="1">
        <f t="shared" si="2"/>
        <v>-3.1000000000000139E-2</v>
      </c>
      <c r="F164" s="2"/>
      <c r="G164" s="2"/>
      <c r="H164" s="2"/>
      <c r="I164" s="2"/>
      <c r="J164" s="2"/>
    </row>
    <row r="165" spans="1:10">
      <c r="A165" s="3">
        <v>45698</v>
      </c>
      <c r="B165" s="2">
        <v>3.113</v>
      </c>
      <c r="C165" s="1">
        <f t="shared" si="2"/>
        <v>5.1000000000000156E-2</v>
      </c>
      <c r="D165" s="1">
        <f t="shared" si="2"/>
        <v>8.5000000000000409E-2</v>
      </c>
      <c r="F165" s="2"/>
      <c r="G165" s="2"/>
      <c r="H165" s="2"/>
      <c r="I165" s="2"/>
      <c r="J165" s="2"/>
    </row>
    <row r="166" spans="1:10">
      <c r="A166" s="3">
        <v>45705</v>
      </c>
      <c r="B166" s="2">
        <v>3.113</v>
      </c>
      <c r="C166" s="1">
        <f t="shared" si="2"/>
        <v>0</v>
      </c>
      <c r="D166" s="1">
        <f t="shared" si="2"/>
        <v>-5.1000000000000156E-2</v>
      </c>
      <c r="F166" s="2"/>
      <c r="G166" s="2"/>
      <c r="H166" s="2"/>
      <c r="I166" s="2"/>
      <c r="J166" s="2"/>
    </row>
    <row r="167" spans="1:10">
      <c r="A167" s="3">
        <v>45712</v>
      </c>
      <c r="B167" s="2">
        <v>3.09</v>
      </c>
      <c r="C167" s="1">
        <f t="shared" si="2"/>
        <v>-2.3000000000000131E-2</v>
      </c>
      <c r="D167" s="1">
        <f t="shared" si="2"/>
        <v>-2.3000000000000131E-2</v>
      </c>
      <c r="F167" s="2"/>
      <c r="G167" s="2"/>
      <c r="H167" s="2"/>
      <c r="I167" s="2"/>
      <c r="J167" s="2"/>
    </row>
    <row r="168" spans="1:10">
      <c r="A168" s="3">
        <v>45719</v>
      </c>
      <c r="B168" s="2">
        <v>3.0430000000000001</v>
      </c>
      <c r="C168" s="1">
        <f t="shared" si="2"/>
        <v>-4.6999999999999709E-2</v>
      </c>
      <c r="D168" s="1">
        <f t="shared" si="2"/>
        <v>-2.3999999999999577E-2</v>
      </c>
      <c r="F168" s="2"/>
      <c r="G168" s="2"/>
      <c r="H168" s="2"/>
      <c r="I168" s="2"/>
      <c r="J168" s="2"/>
    </row>
    <row r="169" spans="1:10">
      <c r="A169" s="3">
        <v>45726</v>
      </c>
      <c r="B169" s="2">
        <v>3.0390000000000001</v>
      </c>
      <c r="C169" s="1">
        <f t="shared" si="2"/>
        <v>-4.0000000000000036E-3</v>
      </c>
      <c r="D169" s="1">
        <f t="shared" si="2"/>
        <v>4.2999999999999705E-2</v>
      </c>
    </row>
    <row r="170" spans="1:10">
      <c r="A170" s="3">
        <v>45733</v>
      </c>
      <c r="B170" s="2">
        <v>3.0350000000000001</v>
      </c>
      <c r="C170" s="1">
        <f t="shared" si="2"/>
        <v>-4.0000000000000036E-3</v>
      </c>
      <c r="D170" s="1">
        <f t="shared" si="2"/>
        <v>0</v>
      </c>
    </row>
    <row r="173" spans="1:10">
      <c r="A173" s="1" t="s">
        <v>5</v>
      </c>
    </row>
    <row r="175" spans="1:10" ht="15.75">
      <c r="A175" s="5" t="s">
        <v>9</v>
      </c>
    </row>
    <row r="176" spans="1:10">
      <c r="A176" s="1" t="s">
        <v>6</v>
      </c>
      <c r="B176" s="1" t="s">
        <v>7</v>
      </c>
      <c r="C176" s="1" t="s">
        <v>8</v>
      </c>
    </row>
    <row r="177" spans="1:5">
      <c r="A177" s="1" t="b">
        <v>0</v>
      </c>
      <c r="B177" s="1">
        <v>0</v>
      </c>
      <c r="C177" s="1" cm="1">
        <f t="array" ref="C177">_xll.DF($B$3:$B$170,A177,,B177)</f>
        <v>-1.0521996988772147</v>
      </c>
      <c r="D177" s="1" t="str" cm="1">
        <f t="array" aca="1" ref="D177" ca="1">_xll.VFORMULA(C177)</f>
        <v>=DF($B$3:$B$170,A177,,B177)</v>
      </c>
    </row>
    <row r="178" spans="1:5">
      <c r="A178" s="1" t="b">
        <v>0</v>
      </c>
      <c r="B178" s="1">
        <v>1</v>
      </c>
      <c r="C178" s="6" cm="1">
        <f t="array" ref="C178">_xll.DF($B$3:$B$170,A178,,B178)</f>
        <v>-6.9626428966409923</v>
      </c>
    </row>
    <row r="179" spans="1:5">
      <c r="A179" s="1" t="b">
        <v>0</v>
      </c>
      <c r="B179" s="1">
        <v>2</v>
      </c>
      <c r="C179" s="1" cm="1">
        <f t="array" ref="C179">_xll.DF($B$3:$B$170,A179,,B179)</f>
        <v>-15.342282591778543</v>
      </c>
    </row>
    <row r="181" spans="1:5" ht="15.75">
      <c r="A181" s="5" t="s">
        <v>10</v>
      </c>
    </row>
    <row r="182" spans="1:5">
      <c r="A182" s="1" t="s">
        <v>6</v>
      </c>
      <c r="B182" s="1" t="s">
        <v>7</v>
      </c>
      <c r="C182" s="1" t="s">
        <v>8</v>
      </c>
    </row>
    <row r="183" spans="1:5">
      <c r="A183" s="1" t="b">
        <v>1</v>
      </c>
      <c r="B183" s="1">
        <v>0</v>
      </c>
      <c r="C183" s="1" cm="1">
        <f t="array" ref="C183">_xll.DF($B$3:$B$170,A183,,B183)</f>
        <v>-2.5322584307793492</v>
      </c>
      <c r="D183" s="1" t="str" cm="1">
        <f t="array" aca="1" ref="D183" ca="1">_xll.VFORMULA(C183)</f>
        <v>=DF($B$3:$B$170,A183,,B183)</v>
      </c>
    </row>
    <row r="184" spans="1:5">
      <c r="A184" s="1" t="b">
        <v>1</v>
      </c>
      <c r="B184" s="1">
        <v>1</v>
      </c>
      <c r="C184" s="6" cm="1">
        <f t="array" ref="C184">_xll.DF($B$3:$B$170,A184,,B184)</f>
        <v>-6.9853663851752534</v>
      </c>
    </row>
    <row r="185" spans="1:5">
      <c r="A185" s="1" t="b">
        <v>1</v>
      </c>
      <c r="B185" s="1">
        <v>2</v>
      </c>
      <c r="C185" s="1" cm="1">
        <f t="array" ref="C185">_xll.DF($B$3:$B$170,A185,,B185)</f>
        <v>-15.295242171530974</v>
      </c>
    </row>
    <row r="189" spans="1:5" ht="15.75">
      <c r="A189" s="5" t="s">
        <v>13</v>
      </c>
    </row>
    <row r="191" spans="1:5" ht="15.75">
      <c r="A191" s="5" t="s">
        <v>14</v>
      </c>
    </row>
    <row r="192" spans="1:5" ht="15.75">
      <c r="A192" s="1" t="s">
        <v>15</v>
      </c>
      <c r="B192" s="1" t="s">
        <v>7</v>
      </c>
      <c r="C192" s="1" t="s">
        <v>16</v>
      </c>
      <c r="D192" s="5" t="s">
        <v>17</v>
      </c>
      <c r="E192" s="1" t="s">
        <v>18</v>
      </c>
    </row>
    <row r="193" spans="1:6" ht="15.75">
      <c r="A193" s="1">
        <v>1</v>
      </c>
      <c r="B193" s="1">
        <v>1</v>
      </c>
      <c r="C193" s="1">
        <f t="array" ref="C193:E193">_xll.AUTOCORR($B$3:$B$170,A193,B193)</f>
        <v>0.54393983833076387</v>
      </c>
      <c r="D193" s="7">
        <v>7.0292518428201651</v>
      </c>
      <c r="E193" s="1">
        <v>7.7382323253413682E-2</v>
      </c>
      <c r="F193" s="1" t="str" cm="1">
        <f t="array" aca="1" ref="F193" ca="1">_xll.VFORMULA(E193)</f>
        <v>=AUTOCORR($B$3:$B$170,A193,B193)</v>
      </c>
    </row>
    <row r="194" spans="1:6" ht="15.75">
      <c r="A194" s="1">
        <v>2</v>
      </c>
      <c r="B194" s="1">
        <v>1</v>
      </c>
      <c r="C194" s="1">
        <f t="array" ref="C194:E194">_xll.AUTOCORR($B$3:$B$170,A194,B194)</f>
        <v>0.25361075773411257</v>
      </c>
      <c r="D194" s="7">
        <v>2.597704177060431</v>
      </c>
      <c r="E194" s="1">
        <v>9.7628806225772469E-2</v>
      </c>
    </row>
    <row r="195" spans="1:6" ht="15.75">
      <c r="A195" s="1">
        <v>3</v>
      </c>
      <c r="B195" s="1">
        <v>1</v>
      </c>
      <c r="C195" s="1">
        <f t="array" ref="C195:E195">_xll.AUTOCORR($B$3:$B$170,A195,B195)</f>
        <v>0.20902866493214425</v>
      </c>
      <c r="D195" s="7">
        <v>2.0594542619960849</v>
      </c>
      <c r="E195" s="1">
        <v>0.1014971144489256</v>
      </c>
    </row>
    <row r="196" spans="1:6">
      <c r="A196" s="1">
        <v>4</v>
      </c>
      <c r="B196" s="1">
        <v>1</v>
      </c>
      <c r="C196" s="1">
        <f t="array" ref="C196:E196">_xll.AUTOCORR($B$3:$B$170,A196,B196)</f>
        <v>9.9919289531035155E-2</v>
      </c>
      <c r="D196" s="1">
        <v>0.96036587317313293</v>
      </c>
      <c r="E196" s="1">
        <v>0.10404294063562783</v>
      </c>
    </row>
    <row r="197" spans="1:6">
      <c r="A197" s="1">
        <v>5</v>
      </c>
      <c r="B197" s="1">
        <v>1</v>
      </c>
      <c r="C197" s="1">
        <f t="array" ref="C197:E197">_xll.AUTOCORR($B$3:$B$170,A197,B197)</f>
        <v>-1.4855781429650155E-3</v>
      </c>
      <c r="D197" s="1">
        <v>-1.4200300137000741E-2</v>
      </c>
      <c r="E197" s="1">
        <v>0.10461596787621039</v>
      </c>
    </row>
    <row r="198" spans="1:6">
      <c r="A198" s="1">
        <v>6</v>
      </c>
      <c r="B198" s="1">
        <v>1</v>
      </c>
      <c r="C198" s="1">
        <f t="array" ref="C198:E198">_xll.AUTOCORR($B$3:$B$170,A198,B198)</f>
        <v>-3.8732139076931543E-2</v>
      </c>
      <c r="D198" s="1">
        <v>-0.3702311711603265</v>
      </c>
      <c r="E198" s="1">
        <v>0.10461609419742458</v>
      </c>
    </row>
    <row r="201" spans="1:6" ht="15.75">
      <c r="A201" s="5" t="s">
        <v>19</v>
      </c>
    </row>
    <row r="202" spans="1:6" ht="15.75">
      <c r="A202" s="1" t="s">
        <v>15</v>
      </c>
      <c r="B202" s="1" t="s">
        <v>7</v>
      </c>
      <c r="C202" s="1" t="s">
        <v>16</v>
      </c>
      <c r="D202" s="5" t="s">
        <v>17</v>
      </c>
      <c r="E202" s="1" t="s">
        <v>18</v>
      </c>
    </row>
    <row r="203" spans="1:6" ht="15.75">
      <c r="A203" s="1">
        <v>1</v>
      </c>
      <c r="B203" s="1">
        <v>1</v>
      </c>
      <c r="C203" s="1">
        <f t="array" ref="C203:E203">_xll.PAUTOCORR($B$3:$B$170,A203,B203)</f>
        <v>0.54393983833076387</v>
      </c>
      <c r="D203" s="7">
        <v>7.0292518428201651</v>
      </c>
      <c r="E203" s="1">
        <v>7.7382323253413682E-2</v>
      </c>
      <c r="F203" s="1" t="str" cm="1">
        <f t="array" aca="1" ref="F203" ca="1">_xll.VFORMULA(E203)</f>
        <v>=PAUTOCORR($B$3:$B$170,A203,B203)</v>
      </c>
    </row>
    <row r="204" spans="1:6">
      <c r="A204" s="1">
        <v>2</v>
      </c>
      <c r="B204" s="1">
        <v>1</v>
      </c>
      <c r="C204" s="1">
        <f t="array" ref="C204:E204">_xll.PAUTOCORR($B$3:$B$170,A204,B204)</f>
        <v>-6.0017074775872419E-2</v>
      </c>
      <c r="D204" s="1">
        <v>-0.77559153373215373</v>
      </c>
      <c r="E204" s="1">
        <v>7.7382323253413682E-2</v>
      </c>
    </row>
    <row r="205" spans="1:6">
      <c r="A205" s="1">
        <v>3</v>
      </c>
      <c r="B205" s="1">
        <v>1</v>
      </c>
      <c r="C205" s="1">
        <f t="array" ref="C205:E205">_xll.PAUTOCORR($B$3:$B$170,A205,B205)</f>
        <v>0.13604188426230338</v>
      </c>
      <c r="D205" s="1">
        <v>1.7580485896861717</v>
      </c>
      <c r="E205" s="1">
        <v>7.7382323253413682E-2</v>
      </c>
    </row>
    <row r="206" spans="1:6">
      <c r="A206" s="1">
        <v>4</v>
      </c>
      <c r="B206" s="1">
        <v>1</v>
      </c>
      <c r="C206" s="1">
        <f t="array" ref="C206:E206">_xll.PAUTOCORR($B$3:$B$170,A206,B206)</f>
        <v>-8.8867259318727729E-2</v>
      </c>
      <c r="D206" s="1">
        <v>-1.1484180828702037</v>
      </c>
      <c r="E206" s="1">
        <v>7.7382323253413682E-2</v>
      </c>
    </row>
    <row r="207" spans="1:6">
      <c r="A207" s="1">
        <v>5</v>
      </c>
      <c r="B207" s="1">
        <v>1</v>
      </c>
      <c r="C207" s="1">
        <f t="array" ref="C207:E207">_xll.PAUTOCORR($B$3:$B$170,A207,B207)</f>
        <v>-4.2376224219696709E-2</v>
      </c>
      <c r="D207" s="1">
        <v>-0.54762150369822737</v>
      </c>
      <c r="E207" s="1">
        <v>7.7382323253413682E-2</v>
      </c>
    </row>
    <row r="208" spans="1:6">
      <c r="A208" s="1">
        <v>6</v>
      </c>
      <c r="B208" s="1">
        <v>1</v>
      </c>
      <c r="C208" s="1">
        <f t="array" ref="C208:E208">_xll.PAUTOCORR($B$3:$B$170,A208,B208)</f>
        <v>-3.2807862818282268E-2</v>
      </c>
      <c r="D208" s="1">
        <v>-0.42397102385828106</v>
      </c>
      <c r="E208" s="1">
        <v>7.7382323253413682E-2</v>
      </c>
    </row>
    <row r="211" spans="1:9" ht="15.75">
      <c r="A211" s="5" t="s">
        <v>20</v>
      </c>
    </row>
    <row r="212" spans="1:9">
      <c r="A212" s="1" t="s">
        <v>21</v>
      </c>
      <c r="B212" s="1" t="s">
        <v>22</v>
      </c>
    </row>
    <row r="213" spans="1:9">
      <c r="A213" s="8">
        <f t="array" ref="A213:B213">_xll.ARLAG(B3:B170,,1)</f>
        <v>1</v>
      </c>
      <c r="B213" s="9">
        <v>-2.6536435095087327</v>
      </c>
    </row>
    <row r="216" spans="1:9" ht="15.75">
      <c r="A216" s="5" t="s">
        <v>23</v>
      </c>
    </row>
    <row r="217" spans="1:9" ht="15.75">
      <c r="A217" s="12" t="str">
        <f>"AR Series Analysis"&amp;" Results for 3 Lags"&amp;" &amp; "&amp;$B$224&amp;" Difference"&amp;IF($B$224= 1, "", "s")&amp;", 3/18/2025 1:32:31 PM"</f>
        <v>AR Series Analysis Results for 3 Lags &amp; 1 Difference, 3/18/2025 1:32:31 PM</v>
      </c>
      <c r="B217"/>
      <c r="C217"/>
      <c r="D217"/>
      <c r="E217"/>
      <c r="F217"/>
      <c r="G217"/>
      <c r="H217"/>
      <c r="I217"/>
    </row>
    <row r="218" spans="1:9" ht="15.75">
      <c r="A218"/>
      <c r="B218" s="10" t="s">
        <v>25</v>
      </c>
      <c r="C218" s="10" t="str">
        <f>data!$B$2&amp;"L1"</f>
        <v>Gasoline ($\gallon)L1</v>
      </c>
      <c r="D218" s="10" t="str">
        <f>data!$B$2&amp;"L2"</f>
        <v>Gasoline ($\gallon)L2</v>
      </c>
      <c r="E218" s="10" t="str">
        <f>data!$B$2&amp;"L3"</f>
        <v>Gasoline ($\gallon)L3</v>
      </c>
      <c r="F218"/>
      <c r="G218"/>
      <c r="H218"/>
      <c r="I218"/>
    </row>
    <row r="219" spans="1:9" ht="15.75">
      <c r="A219" s="10" t="str">
        <f>data!$B$2</f>
        <v>Gasoline ($\gallon)</v>
      </c>
      <c r="B219" s="17">
        <f t="array" ref="B219:E219">_xll.VAREST(data!$B$3:$B$170,3,1,,$B$224,0,$B$223:$E$223)</f>
        <v>-7.2925664198129577E-4</v>
      </c>
      <c r="C219" s="18">
        <v>0.58457028673493916</v>
      </c>
      <c r="D219" s="18">
        <v>-0.13891584354559144</v>
      </c>
      <c r="E219" s="19">
        <v>0.13669300215643493</v>
      </c>
      <c r="F219"/>
      <c r="G219"/>
      <c r="H219"/>
      <c r="I219"/>
    </row>
    <row r="220" spans="1:9" ht="15.75">
      <c r="A220" s="10" t="s">
        <v>26</v>
      </c>
      <c r="B220"/>
      <c r="C220"/>
      <c r="D220"/>
      <c r="E220"/>
      <c r="F220"/>
      <c r="G220"/>
      <c r="H220"/>
      <c r="I220"/>
    </row>
    <row r="221" spans="1:9" ht="15.75">
      <c r="A221" s="10" t="str">
        <f>data!$B$2</f>
        <v>Gasoline ($\gallon)</v>
      </c>
      <c r="B221" s="17">
        <f t="array" ref="B221:E221">INDEX(_xll.VAREST(data!$B$3:$B$170,3,1,,$B$224,0,$B$223:$E$223),{2},{1,2,3,4})</f>
        <v>5.1749099579186239E-3</v>
      </c>
      <c r="C221" s="18">
        <v>7.8313537845458664E-2</v>
      </c>
      <c r="D221" s="18">
        <v>9.0296590287180054E-2</v>
      </c>
      <c r="E221" s="19">
        <v>7.8399960801302307E-2</v>
      </c>
      <c r="F221"/>
      <c r="G221"/>
      <c r="H221"/>
      <c r="I221"/>
    </row>
    <row r="222" spans="1:9" ht="15.75">
      <c r="A222" s="10" t="s">
        <v>27</v>
      </c>
      <c r="B222"/>
      <c r="C222">
        <f>C219/C221</f>
        <v>7.4644857430462501</v>
      </c>
      <c r="D222">
        <f t="shared" ref="D222:E222" si="3">D219/D221</f>
        <v>-1.5384395258312888</v>
      </c>
      <c r="E222">
        <f t="shared" si="3"/>
        <v>1.7435340625089231</v>
      </c>
      <c r="F222"/>
      <c r="G222"/>
      <c r="H222"/>
      <c r="I222"/>
    </row>
    <row r="223" spans="1:9" ht="15.75">
      <c r="A223" s="10" t="str">
        <f>data!$B$2</f>
        <v>Gasoline ($\gallon)</v>
      </c>
      <c r="B223" s="13">
        <v>1</v>
      </c>
      <c r="C223" s="14">
        <v>1</v>
      </c>
      <c r="D223" s="14">
        <v>1</v>
      </c>
      <c r="E223" s="15">
        <v>1</v>
      </c>
      <c r="F223"/>
      <c r="G223"/>
      <c r="H223"/>
      <c r="I223"/>
    </row>
    <row r="224" spans="1:9" ht="15.75">
      <c r="A224" s="10" t="s">
        <v>24</v>
      </c>
      <c r="B224" s="11">
        <v>1</v>
      </c>
      <c r="C224"/>
      <c r="D224"/>
      <c r="E224"/>
      <c r="F224"/>
      <c r="G224"/>
      <c r="H224"/>
      <c r="I224"/>
    </row>
    <row r="225" spans="1:9" ht="15.75">
      <c r="A225" s="10" t="s">
        <v>28</v>
      </c>
      <c r="B225" s="10" t="s">
        <v>29</v>
      </c>
      <c r="C225" s="10" t="s">
        <v>30</v>
      </c>
      <c r="D225" s="10" t="s">
        <v>31</v>
      </c>
      <c r="E225" s="10" t="s">
        <v>32</v>
      </c>
      <c r="F225" s="10" t="s">
        <v>33</v>
      </c>
      <c r="G225" s="10" t="s">
        <v>34</v>
      </c>
      <c r="H225" s="10" t="s">
        <v>35</v>
      </c>
      <c r="I225"/>
    </row>
    <row r="226" spans="1:9" ht="15.75">
      <c r="A226" s="10" t="str">
        <f>data!$B$2</f>
        <v>Gasoline ($\gallon)</v>
      </c>
      <c r="B226" s="16">
        <f>_xll.DF(data!$B$3:$B$170,,,$B$224)</f>
        <v>-6.9626428966409923</v>
      </c>
      <c r="C226" s="16">
        <f>_xll.DF(data!$B$3:$B$170,1,1,$B$224)</f>
        <v>-6.488442938687597</v>
      </c>
      <c r="D226" s="40">
        <f>_xll.ARSCHWARZ(data!$B$3:$B$170,1,$B$224)</f>
        <v>-2.6536435095087327</v>
      </c>
      <c r="E226">
        <f ca="1">STDEVP(OFFSET($B$239:$B$402,0,0,ROWS(data!$B$3:$B$170)-3-$B$224))</f>
        <v>6.5447021484709794E-2</v>
      </c>
      <c r="F226" s="32">
        <f ca="1">_xll.MAPE(OFFSET($B$239:$B$402,0,0,ROWS(data!$B$3:$B$170)-3-$B$224),OFFSET(data!$B$3:$B$170,3+$B$224,0,ROWS(data!$B$3:$B$170)-3-$B$224))</f>
        <v>1.2808793442069253</v>
      </c>
      <c r="G226" s="32">
        <f ca="1">LN(SUMSQ(OFFSET($B$239:$B$402,0,0,COUNT($B$239:$B$402)))/COUNT($B$239:$B$402))+2*SUM($B$223:$E$223)/COUNT($B$239:$B$402)</f>
        <v>-5.4042481040286559</v>
      </c>
      <c r="H226">
        <f ca="1">LN(SUMSQ(OFFSET($B$239:$B$402,0,0,COUNT($B$239:$B$402)))/COUNT($B$239:$B$402))+LN(COUNT($B$239:$B$402))*SUM($B$223:$E$223)/COUNT($B$239:$B$402)</f>
        <v>-5.3286416057890413</v>
      </c>
      <c r="I226"/>
    </row>
    <row r="227" spans="1:9" ht="15.75">
      <c r="A227" s="10" t="s">
        <v>36</v>
      </c>
      <c r="B227" s="10" t="s">
        <v>37</v>
      </c>
      <c r="C227" s="10" t="s">
        <v>38</v>
      </c>
      <c r="D227" s="10" t="s">
        <v>39</v>
      </c>
      <c r="E227" s="10" t="s">
        <v>40</v>
      </c>
      <c r="F227" s="10" t="s">
        <v>39</v>
      </c>
      <c r="G227" s="10"/>
      <c r="H227"/>
      <c r="I227"/>
    </row>
    <row r="228" spans="1:9" ht="15.75">
      <c r="A228" s="10"/>
      <c r="B228" s="10" t="s">
        <v>41</v>
      </c>
      <c r="C228" s="10" t="s">
        <v>42</v>
      </c>
      <c r="D228" s="10" t="s">
        <v>43</v>
      </c>
      <c r="E228" s="10" t="s">
        <v>44</v>
      </c>
      <c r="F228" s="10" t="s">
        <v>45</v>
      </c>
      <c r="G228" s="10" t="s">
        <v>46</v>
      </c>
      <c r="H228"/>
      <c r="I228"/>
    </row>
    <row r="229" spans="1:9" ht="15.75">
      <c r="A229" s="37">
        <f t="array" ref="A229:A236">_xll.VAREST(data!$B$3:$B$170,3,1,8,$B$224,0,$B$223:$E$223)</f>
        <v>3.0260635544839092</v>
      </c>
      <c r="B229" s="20">
        <f t="array" ref="B229:B236">_xll.IMPULSE(data!$B$3:$B$170,3,8,$B$224,0,$B$223:$E$223)</f>
        <v>1</v>
      </c>
      <c r="C229" s="23">
        <f t="array" ref="C229:D229">_xll.AUTOCORR(data!$B$3:$B$170,1,$B$224)</f>
        <v>0.54393983833076387</v>
      </c>
      <c r="D229" s="24">
        <v>7.0292518428201651</v>
      </c>
      <c r="E229" s="23">
        <f t="array" ref="E229:F229">_xll.PAUTOCORR(data!$B$3:$B$170,1,$B$224)</f>
        <v>0.54393983833076387</v>
      </c>
      <c r="F229" s="24">
        <v>7.0292518428201651</v>
      </c>
      <c r="G229" s="29">
        <v>1</v>
      </c>
      <c r="H229"/>
      <c r="I229"/>
    </row>
    <row r="230" spans="1:9" ht="15.75">
      <c r="A230" s="38">
        <v>3.0201192086897519</v>
      </c>
      <c r="B230" s="21">
        <v>0.58468348224723343</v>
      </c>
      <c r="C230" s="25">
        <f t="array" ref="C230:D230">_xll.AUTOCORR(data!$B$3:$B$170,2,$B$224)</f>
        <v>0.25361075773411257</v>
      </c>
      <c r="D230" s="26">
        <v>2.597704177060431</v>
      </c>
      <c r="E230" s="25">
        <f t="array" ref="E230:F230">_xll.PAUTOCORR(data!$B$3:$B$170,2,$B$224)</f>
        <v>-6.0017074775872419E-2</v>
      </c>
      <c r="F230" s="26">
        <v>-0.77559153373215373</v>
      </c>
      <c r="G230" s="30">
        <v>2</v>
      </c>
      <c r="H230"/>
      <c r="I230"/>
    </row>
    <row r="231" spans="1:9" ht="15.75">
      <c r="A231" s="38">
        <v>3.01660970598097</v>
      </c>
      <c r="B231" s="21">
        <v>0.20300194343106057</v>
      </c>
      <c r="C231" s="25">
        <f t="array" ref="C231:D231">_xll.AUTOCORR(data!$B$3:$B$170,3,$B$224)</f>
        <v>0.20902866493214425</v>
      </c>
      <c r="D231" s="26">
        <v>2.0594542619960849</v>
      </c>
      <c r="E231" s="25">
        <f t="array" ref="E231:F231">_xll.PAUTOCORR(data!$B$3:$B$170,3,$B$224)</f>
        <v>0.13604188426230338</v>
      </c>
      <c r="F231" s="26">
        <v>1.7580485896861717</v>
      </c>
      <c r="G231" s="30">
        <v>3</v>
      </c>
      <c r="H231"/>
      <c r="I231"/>
    </row>
    <row r="232" spans="1:9" ht="15.75">
      <c r="A232" s="38">
        <v>3.0134331125783391</v>
      </c>
      <c r="B232" s="21">
        <v>0.17422697650282759</v>
      </c>
      <c r="C232" s="25">
        <f t="array" ref="C232:D232">_xll.AUTOCORR(data!$B$3:$B$170,4,$B$224)</f>
        <v>9.9919289531035155E-2</v>
      </c>
      <c r="D232" s="26">
        <v>0.96036587317313293</v>
      </c>
      <c r="E232" s="25">
        <f t="array" ref="E232:F232">_xll.PAUTOCORR(data!$B$3:$B$170,4,$B$224)</f>
        <v>-8.8867259318727729E-2</v>
      </c>
      <c r="F232" s="26">
        <v>-1.1484180828702037</v>
      </c>
      <c r="G232" s="30">
        <v>4</v>
      </c>
      <c r="H232"/>
      <c r="I232"/>
    </row>
    <row r="233" spans="1:9" ht="15.75">
      <c r="A233" s="38">
        <v>3.0105218888768981</v>
      </c>
      <c r="B233" s="21">
        <v>0.15361819574081492</v>
      </c>
      <c r="C233" s="25">
        <f t="array" ref="C233:D233">_xll.AUTOCORR(data!$B$3:$B$170,5,$B$224)</f>
        <v>-1.4855781429650155E-3</v>
      </c>
      <c r="D233" s="26">
        <v>-1.4200300137000741E-2</v>
      </c>
      <c r="E233" s="25">
        <f t="array" ref="E233:F233">_xll.PAUTOCORR(data!$B$3:$B$170,5,$B$224)</f>
        <v>-4.2376224219696709E-2</v>
      </c>
      <c r="F233" s="26">
        <v>-0.54762150369822737</v>
      </c>
      <c r="G233" s="30">
        <v>5</v>
      </c>
      <c r="H233"/>
      <c r="I233"/>
    </row>
    <row r="234" spans="1:9" ht="15.75">
      <c r="A234" s="38">
        <v>3.0080523720518042</v>
      </c>
      <c r="B234" s="21">
        <v>9.3380548568201299E-2</v>
      </c>
      <c r="C234" s="25">
        <f t="array" ref="C234:D234">_xll.AUTOCORR(data!$B$3:$B$170,6,$B$224)</f>
        <v>-3.8732139076931543E-2</v>
      </c>
      <c r="D234" s="26">
        <v>-0.3702311711603265</v>
      </c>
      <c r="E234" s="25">
        <f t="array" ref="E234:F234">_xll.PAUTOCORR(data!$B$3:$B$170,6,$B$224)</f>
        <v>-3.2807862818282268E-2</v>
      </c>
      <c r="F234" s="26">
        <v>-0.42397102385828106</v>
      </c>
      <c r="G234" s="30">
        <v>6</v>
      </c>
      <c r="H234"/>
      <c r="I234"/>
    </row>
    <row r="235" spans="1:9" ht="15.75">
      <c r="A235" s="38">
        <v>3.0058497062586809</v>
      </c>
      <c r="B235" s="21">
        <v>5.7088063890126377E-2</v>
      </c>
      <c r="C235" s="25">
        <f t="array" ref="C235:D235">_xll.AUTOCORR(data!$B$3:$B$170,7,$B$224)</f>
        <v>-6.8343081694542854E-2</v>
      </c>
      <c r="D235" s="26">
        <v>-0.65273948717348518</v>
      </c>
      <c r="E235" s="25">
        <f t="array" ref="E235:F235">_xll.PAUTOCORR(data!$B$3:$B$170,7,$B$224)</f>
        <v>-3.8838858970474198E-2</v>
      </c>
      <c r="F235" s="26">
        <v>-0.50190867032104569</v>
      </c>
      <c r="G235" s="30">
        <v>7</v>
      </c>
      <c r="H235"/>
      <c r="I235"/>
    </row>
    <row r="236" spans="1:9" ht="15.75">
      <c r="A236" s="39">
        <v>3.0037779477476412</v>
      </c>
      <c r="B236" s="22">
        <v>4.1414981873427979E-2</v>
      </c>
      <c r="C236" s="27">
        <f t="array" ref="C236:D236">_xll.AUTOCORR(data!$B$3:$B$170,8,$B$224)</f>
        <v>-9.9024894604254038E-2</v>
      </c>
      <c r="D236" s="28">
        <v>-0.94337532834649696</v>
      </c>
      <c r="E236" s="27">
        <f t="array" ref="E236:F236">_xll.PAUTOCORR(data!$B$3:$B$170,8,$B$224)</f>
        <v>-4.1706387254134142E-2</v>
      </c>
      <c r="F236" s="28">
        <v>-0.53896530241865392</v>
      </c>
      <c r="G236" s="31">
        <v>8</v>
      </c>
      <c r="H236"/>
      <c r="I236"/>
    </row>
    <row r="237" spans="1:9" ht="15.75">
      <c r="A237" s="10" t="str">
        <f>data!$B$2</f>
        <v>Gasoline ($\gallon)</v>
      </c>
      <c r="B237" s="10" t="str">
        <f>data!$B$2</f>
        <v>Gasoline ($\gallon)</v>
      </c>
      <c r="C237" s="10" t="str">
        <f>data!$B$2</f>
        <v>Gasoline ($\gallon)</v>
      </c>
      <c r="D237" s="10"/>
      <c r="E237"/>
      <c r="F237"/>
      <c r="G237"/>
      <c r="H237"/>
      <c r="I237"/>
    </row>
    <row r="238" spans="1:9" ht="15.75">
      <c r="A238" s="33" t="s">
        <v>47</v>
      </c>
      <c r="B238" s="33" t="s">
        <v>48</v>
      </c>
      <c r="C238" s="33" t="s">
        <v>49</v>
      </c>
      <c r="D238" s="10" t="s">
        <v>50</v>
      </c>
      <c r="E238"/>
      <c r="F238"/>
      <c r="G238"/>
      <c r="H238"/>
      <c r="I238"/>
    </row>
    <row r="239" spans="1:9" ht="15.75">
      <c r="A239" s="20">
        <f t="array" ref="A239:D402">_xll.VARRESID(data!$B$3:$B$170,3,1,$B$224,,$B$223:$E$223)</f>
        <v>3.2802695446529442</v>
      </c>
      <c r="B239" s="20">
        <v>4.0730455347055994E-2</v>
      </c>
      <c r="C239" s="34">
        <v>1.2416801361171469E-2</v>
      </c>
      <c r="D239" s="29">
        <v>5</v>
      </c>
      <c r="E239"/>
      <c r="F239"/>
      <c r="G239"/>
      <c r="H239"/>
      <c r="I239"/>
    </row>
    <row r="240" spans="1:9" ht="15.75">
      <c r="A240" s="21">
        <v>3.3496003852346958</v>
      </c>
      <c r="B240" s="21">
        <v>5.1399614765303969E-2</v>
      </c>
      <c r="C240" s="35">
        <v>1.5344999060746932E-2</v>
      </c>
      <c r="D240" s="30">
        <v>6</v>
      </c>
      <c r="E240"/>
      <c r="F240"/>
      <c r="G240"/>
      <c r="H240"/>
      <c r="I240"/>
    </row>
    <row r="241" spans="1:9" ht="15.75">
      <c r="A241" s="21">
        <v>3.4422776621540367</v>
      </c>
      <c r="B241" s="21">
        <v>-1.2776621540369071E-3</v>
      </c>
      <c r="C241" s="35">
        <v>-3.7116766264502858E-4</v>
      </c>
      <c r="D241" s="30">
        <v>7</v>
      </c>
      <c r="E241"/>
      <c r="F241"/>
      <c r="G241"/>
      <c r="H241"/>
      <c r="I241"/>
    </row>
    <row r="242" spans="1:9" ht="15.75">
      <c r="A242" s="21">
        <v>3.4593749374515905</v>
      </c>
      <c r="B242" s="21">
        <v>2.0625062548409456E-2</v>
      </c>
      <c r="C242" s="35">
        <v>5.9620778092366227E-3</v>
      </c>
      <c r="D242" s="30">
        <v>8</v>
      </c>
      <c r="E242"/>
      <c r="F242"/>
      <c r="G242"/>
      <c r="H242"/>
      <c r="I242"/>
    </row>
    <row r="243" spans="1:9" ht="15.75">
      <c r="A243" s="21">
        <v>3.5074477909713724</v>
      </c>
      <c r="B243" s="21">
        <v>4.6552209028627445E-2</v>
      </c>
      <c r="C243" s="35">
        <v>1.3272388301390799E-2</v>
      </c>
      <c r="D243" s="30">
        <v>9</v>
      </c>
      <c r="E243"/>
      <c r="F243"/>
      <c r="G243"/>
      <c r="H243"/>
      <c r="I243"/>
    </row>
    <row r="244" spans="1:9" ht="15.75">
      <c r="A244" s="21">
        <v>3.5965789467643834</v>
      </c>
      <c r="B244" s="21">
        <v>0.43442105323561631</v>
      </c>
      <c r="C244" s="35">
        <v>0.12078729805901736</v>
      </c>
      <c r="D244" s="30">
        <v>10</v>
      </c>
      <c r="E244"/>
      <c r="F244"/>
      <c r="G244"/>
      <c r="H244"/>
      <c r="I244"/>
    </row>
    <row r="245" spans="1:9" ht="15.75">
      <c r="A245" s="21">
        <v>4.3041620247923111</v>
      </c>
      <c r="B245" s="21">
        <v>-5.2162024792311357E-2</v>
      </c>
      <c r="C245" s="35">
        <v>-1.2118973331360205E-2</v>
      </c>
      <c r="D245" s="30">
        <v>11</v>
      </c>
      <c r="E245"/>
      <c r="F245"/>
      <c r="G245"/>
      <c r="H245"/>
      <c r="I245"/>
    </row>
    <row r="246" spans="1:9" ht="15.75">
      <c r="A246" s="21">
        <v>4.3243132015147694</v>
      </c>
      <c r="B246" s="21">
        <v>-0.15931320151476935</v>
      </c>
      <c r="C246" s="35">
        <v>-3.6841272611559062E-2</v>
      </c>
      <c r="D246" s="30">
        <v>12</v>
      </c>
      <c r="E246"/>
      <c r="F246"/>
      <c r="G246"/>
      <c r="H246"/>
      <c r="I246"/>
    </row>
    <row r="247" spans="1:9" ht="15.75">
      <c r="A247" s="21">
        <v>4.1479152890171225</v>
      </c>
      <c r="B247" s="21">
        <v>4.0847109828776595E-3</v>
      </c>
      <c r="C247" s="35">
        <v>9.8476239225357004E-4</v>
      </c>
      <c r="D247" s="30">
        <v>13</v>
      </c>
      <c r="E247"/>
      <c r="F247"/>
      <c r="G247"/>
      <c r="H247"/>
      <c r="I247"/>
    </row>
    <row r="248" spans="1:9" ht="15.75">
      <c r="A248" s="21">
        <v>4.1859661614955028</v>
      </c>
      <c r="B248" s="21">
        <v>-8.9966161495502739E-2</v>
      </c>
      <c r="C248" s="35">
        <v>-2.1492328897221878E-2</v>
      </c>
      <c r="D248" s="30">
        <v>14</v>
      </c>
      <c r="E248"/>
      <c r="F248"/>
      <c r="G248"/>
      <c r="H248"/>
      <c r="I248"/>
    </row>
    <row r="249" spans="1:9" ht="15.75">
      <c r="A249" s="21">
        <v>4.0524484220793449</v>
      </c>
      <c r="B249" s="21">
        <v>-3.3448422079344731E-2</v>
      </c>
      <c r="C249" s="35">
        <v>-8.2538797772488542E-3</v>
      </c>
      <c r="D249" s="30">
        <v>15</v>
      </c>
      <c r="E249"/>
      <c r="F249"/>
      <c r="G249"/>
      <c r="H249"/>
      <c r="I249"/>
    </row>
    <row r="250" spans="1:9" ht="15.75">
      <c r="A250" s="21">
        <v>3.9792611094899479</v>
      </c>
      <c r="B250" s="21">
        <v>1.2738890510052059E-2</v>
      </c>
      <c r="C250" s="35">
        <v>3.2013205867973057E-3</v>
      </c>
      <c r="D250" s="30">
        <v>16</v>
      </c>
      <c r="E250"/>
      <c r="F250"/>
      <c r="G250"/>
      <c r="H250"/>
      <c r="I250"/>
    </row>
    <row r="251" spans="1:9" ht="15.75">
      <c r="A251" s="21">
        <v>3.9785290574484256</v>
      </c>
      <c r="B251" s="21">
        <v>5.6470942551574588E-2</v>
      </c>
      <c r="C251" s="35">
        <v>1.419392487428292E-2</v>
      </c>
      <c r="D251" s="30">
        <v>17</v>
      </c>
      <c r="E251"/>
      <c r="F251"/>
      <c r="G251"/>
      <c r="H251"/>
      <c r="I251"/>
    </row>
    <row r="252" spans="1:9" ht="15.75">
      <c r="A252" s="21">
        <v>4.052632632297307</v>
      </c>
      <c r="B252" s="21">
        <v>5.2367367702693457E-2</v>
      </c>
      <c r="C252" s="35">
        <v>1.2921814645954741E-2</v>
      </c>
      <c r="D252" s="30">
        <v>18</v>
      </c>
      <c r="E252"/>
      <c r="F252"/>
      <c r="G252"/>
      <c r="H252"/>
      <c r="I252"/>
    </row>
    <row r="253" spans="1:9" ht="15.75">
      <c r="A253" s="21">
        <v>4.1355265710987812</v>
      </c>
      <c r="B253" s="21">
        <v>9.7473428901218462E-2</v>
      </c>
      <c r="C253" s="35">
        <v>2.3569774543927169E-2</v>
      </c>
      <c r="D253" s="30">
        <v>19</v>
      </c>
      <c r="E253"/>
      <c r="F253"/>
      <c r="G253"/>
      <c r="H253"/>
      <c r="I253"/>
    </row>
    <row r="254" spans="1:9" ht="15.75">
      <c r="A254" s="21">
        <v>4.3032494301046258</v>
      </c>
      <c r="B254" s="21">
        <v>8.8750569895374554E-2</v>
      </c>
      <c r="C254" s="35">
        <v>2.0624082181826198E-2</v>
      </c>
      <c r="D254" s="30">
        <v>20</v>
      </c>
      <c r="E254"/>
      <c r="F254"/>
      <c r="G254"/>
      <c r="H254"/>
      <c r="I254"/>
    </row>
    <row r="255" spans="1:9" ht="15.75">
      <c r="A255" s="21">
        <v>4.4760047011259898</v>
      </c>
      <c r="B255" s="21">
        <v>4.9952988740100679E-3</v>
      </c>
      <c r="C255" s="35">
        <v>1.1160173430455611E-3</v>
      </c>
      <c r="D255" s="30">
        <v>21</v>
      </c>
      <c r="E255"/>
      <c r="F255"/>
      <c r="G255"/>
      <c r="H255"/>
      <c r="I255"/>
    </row>
    <row r="256" spans="1:9" ht="15.75">
      <c r="A256" s="21">
        <v>4.5277065840297022</v>
      </c>
      <c r="B256" s="21">
        <v>-1.4706584029702263E-2</v>
      </c>
      <c r="C256" s="35">
        <v>-3.248130981273363E-3</v>
      </c>
      <c r="D256" s="30">
        <v>22</v>
      </c>
      <c r="E256"/>
      <c r="F256"/>
      <c r="G256"/>
      <c r="H256"/>
      <c r="I256"/>
    </row>
    <row r="257" spans="1:11" ht="15.75">
      <c r="A257" s="21">
        <v>4.5403476698008527</v>
      </c>
      <c r="B257" s="21">
        <v>0.23265233019914699</v>
      </c>
      <c r="C257" s="35">
        <v>5.1241082648050058E-2</v>
      </c>
      <c r="D257" s="30">
        <v>23</v>
      </c>
      <c r="E257"/>
      <c r="F257"/>
      <c r="G257"/>
      <c r="H257"/>
      <c r="I257"/>
    </row>
    <row r="258" spans="1:11" ht="15.75">
      <c r="A258" s="21">
        <v>4.9319793881075658</v>
      </c>
      <c r="B258" s="21">
        <v>-1.5979388107565384E-2</v>
      </c>
      <c r="C258" s="35">
        <v>-3.2399543570876084E-3</v>
      </c>
      <c r="D258" s="30">
        <v>24</v>
      </c>
      <c r="E258"/>
      <c r="F258"/>
      <c r="G258"/>
      <c r="H258"/>
      <c r="I258"/>
    </row>
    <row r="259" spans="1:11" ht="15.75">
      <c r="A259" s="21">
        <v>4.9671203511082682</v>
      </c>
      <c r="B259" s="21">
        <v>-9.3120351108268551E-2</v>
      </c>
      <c r="C259" s="35">
        <v>-1.8747351488572539E-2</v>
      </c>
      <c r="D259" s="30">
        <v>25</v>
      </c>
      <c r="E259"/>
      <c r="F259"/>
      <c r="G259"/>
      <c r="H259"/>
      <c r="I259"/>
    </row>
    <row r="260" spans="1:11" ht="15.75">
      <c r="A260" s="21">
        <v>4.864394006248804</v>
      </c>
      <c r="B260" s="21">
        <v>-7.639400624880377E-2</v>
      </c>
      <c r="C260" s="35">
        <v>-1.5704732419016217E-2</v>
      </c>
      <c r="D260" s="30">
        <v>26</v>
      </c>
      <c r="E260"/>
      <c r="F260"/>
      <c r="G260"/>
      <c r="H260"/>
      <c r="I260"/>
    </row>
    <row r="261" spans="1:11" ht="15.75">
      <c r="A261" s="21">
        <v>4.7623792634360997</v>
      </c>
      <c r="B261" s="21">
        <v>-6.3379263436099897E-2</v>
      </c>
      <c r="C261" s="35">
        <v>-1.3308319209833613E-2</v>
      </c>
      <c r="D261" s="30">
        <v>27</v>
      </c>
      <c r="E261"/>
      <c r="F261"/>
      <c r="G261"/>
      <c r="H261"/>
      <c r="I261"/>
    </row>
    <row r="262" spans="1:11" ht="15.75">
      <c r="A262" s="21">
        <v>4.6524496442929593</v>
      </c>
      <c r="B262" s="21">
        <v>-7.0449644292959412E-2</v>
      </c>
      <c r="C262" s="35">
        <v>-1.5142483998591621E-2</v>
      </c>
      <c r="D262" s="30">
        <v>28</v>
      </c>
      <c r="E262"/>
      <c r="F262"/>
      <c r="G262"/>
      <c r="H262"/>
      <c r="I262"/>
    </row>
    <row r="263" spans="1:11" ht="15.75">
      <c r="A263" s="21">
        <v>4.5134839317001347</v>
      </c>
      <c r="B263" s="21">
        <v>-8.1483931700134349E-2</v>
      </c>
      <c r="C263" s="35">
        <v>-1.8053444508318226E-2</v>
      </c>
      <c r="D263" s="30">
        <v>29</v>
      </c>
      <c r="E263"/>
      <c r="F263"/>
      <c r="G263"/>
      <c r="H263"/>
      <c r="I263"/>
    </row>
    <row r="264" spans="1:11" ht="15.75">
      <c r="A264" s="21">
        <v>4.3476726768506904</v>
      </c>
      <c r="B264" s="21">
        <v>-8.1672676850690351E-2</v>
      </c>
      <c r="C264" s="35">
        <v>-1.8785378505046826E-2</v>
      </c>
      <c r="D264" s="30">
        <v>30</v>
      </c>
      <c r="E264"/>
      <c r="F264"/>
      <c r="G264"/>
      <c r="H264"/>
      <c r="I264"/>
    </row>
    <row r="265" spans="1:11" ht="15.75">
      <c r="A265" s="21">
        <v>4.1730763710395546</v>
      </c>
      <c r="B265" s="21">
        <v>-5.4076371039554871E-2</v>
      </c>
      <c r="C265" s="35">
        <v>-1.2958394774376946E-2</v>
      </c>
      <c r="D265" s="30">
        <v>31</v>
      </c>
      <c r="E265"/>
      <c r="F265"/>
      <c r="G265"/>
      <c r="H265"/>
      <c r="I265"/>
    </row>
    <row r="266" spans="1:11" ht="15.75">
      <c r="A266" s="21">
        <v>4.0348949909130853</v>
      </c>
      <c r="B266" s="21">
        <v>-7.0894990913085376E-2</v>
      </c>
      <c r="C266" s="35">
        <v>-1.7570467403178202E-2</v>
      </c>
      <c r="D266" s="30">
        <v>32</v>
      </c>
      <c r="E266"/>
      <c r="F266"/>
      <c r="G266"/>
      <c r="H266"/>
      <c r="I266"/>
    </row>
    <row r="267" spans="1:11" ht="15.75">
      <c r="A267" s="21">
        <v>3.870391939557337</v>
      </c>
      <c r="B267" s="21">
        <v>-7.3919395573369684E-3</v>
      </c>
      <c r="C267" s="35">
        <v>-1.9098684765714959E-3</v>
      </c>
      <c r="D267" s="30">
        <v>33</v>
      </c>
      <c r="E267"/>
      <c r="F267"/>
      <c r="G267"/>
      <c r="H267"/>
      <c r="I267"/>
    </row>
    <row r="268" spans="1:11" ht="15.75">
      <c r="A268" s="21">
        <v>3.8046672288303607</v>
      </c>
      <c r="B268" s="21">
        <v>3.3327711696391482E-3</v>
      </c>
      <c r="C268" s="35">
        <v>8.7596916344868253E-4</v>
      </c>
      <c r="D268" s="30">
        <v>34</v>
      </c>
      <c r="E268"/>
      <c r="F268"/>
      <c r="G268"/>
      <c r="H268"/>
      <c r="I268"/>
    </row>
    <row r="269" spans="1:11" ht="15.75">
      <c r="A269" s="21">
        <v>3.7679624624514543</v>
      </c>
      <c r="B269" s="21">
        <v>6.0375375485457461E-3</v>
      </c>
      <c r="C269" s="35">
        <v>1.6023348450816825E-3</v>
      </c>
      <c r="D269" s="30">
        <v>35</v>
      </c>
      <c r="E269"/>
      <c r="F269"/>
      <c r="G269"/>
      <c r="H269"/>
      <c r="I269"/>
    </row>
    <row r="270" spans="1:11" ht="15.75">
      <c r="A270" s="21">
        <v>3.7472297317862386</v>
      </c>
      <c r="B270" s="21">
        <v>-4.722973178623846E-2</v>
      </c>
      <c r="C270" s="35">
        <v>-1.2603906129802422E-2</v>
      </c>
      <c r="D270" s="30">
        <v>36</v>
      </c>
      <c r="E270"/>
      <c r="F270"/>
      <c r="G270"/>
      <c r="H270"/>
      <c r="I270"/>
    </row>
    <row r="271" spans="1:11" ht="15.75">
      <c r="A271" s="21">
        <v>3.6532175657015795</v>
      </c>
      <c r="B271" s="21">
        <v>-1.821756570157973E-2</v>
      </c>
      <c r="C271" s="35">
        <v>-4.9867179750300887E-3</v>
      </c>
      <c r="D271" s="30">
        <v>37</v>
      </c>
      <c r="E271"/>
      <c r="F271"/>
      <c r="G271"/>
      <c r="H271"/>
      <c r="I271"/>
    </row>
    <row r="272" spans="1:11" ht="15.75">
      <c r="A272" s="21">
        <v>3.6019058850693022</v>
      </c>
      <c r="B272" s="21">
        <v>-4.9058850693022293E-3</v>
      </c>
      <c r="C272" s="35">
        <v>-1.3620247796140954E-3</v>
      </c>
      <c r="D272" s="30">
        <v>38</v>
      </c>
      <c r="E272"/>
      <c r="F272"/>
      <c r="G272"/>
      <c r="H272" t="str">
        <f>B218</f>
        <v>Constant</v>
      </c>
      <c r="I272" t="str">
        <f t="shared" ref="I272:K272" si="4">C218</f>
        <v>Gasoline ($\gallon)L1</v>
      </c>
      <c r="J272" t="str">
        <f t="shared" si="4"/>
        <v>Gasoline ($\gallon)L2</v>
      </c>
      <c r="K272" t="str">
        <f t="shared" si="4"/>
        <v>Gasoline ($\gallon)L3</v>
      </c>
    </row>
    <row r="273" spans="1:12" ht="15.75">
      <c r="A273" s="21">
        <v>3.5729713201329782</v>
      </c>
      <c r="B273" s="21">
        <v>8.0028679867021779E-2</v>
      </c>
      <c r="C273" s="35">
        <v>2.2398354953502196E-2</v>
      </c>
      <c r="D273" s="30">
        <v>39</v>
      </c>
      <c r="E273"/>
      <c r="F273"/>
      <c r="G273"/>
      <c r="H273">
        <f>B219</f>
        <v>-7.2925664198129577E-4</v>
      </c>
      <c r="I273">
        <f t="shared" ref="I273:K273" si="5">C219</f>
        <v>0.58457028673493916</v>
      </c>
      <c r="J273">
        <f t="shared" si="5"/>
        <v>-0.13891584354559144</v>
      </c>
      <c r="K273">
        <f t="shared" si="5"/>
        <v>0.13669300215643493</v>
      </c>
    </row>
    <row r="274" spans="1:12" ht="15.75">
      <c r="A274" s="21">
        <v>3.6814004363297395</v>
      </c>
      <c r="B274" s="21">
        <v>-5.4004363297392999E-3</v>
      </c>
      <c r="C274" s="35">
        <v>-1.4669516188582285E-3</v>
      </c>
      <c r="D274" s="30">
        <v>40</v>
      </c>
      <c r="E274"/>
      <c r="F274"/>
      <c r="G274"/>
      <c r="H274"/>
      <c r="I274"/>
    </row>
    <row r="275" spans="1:12" ht="15.75">
      <c r="A275" s="21">
        <v>3.675742238632425</v>
      </c>
      <c r="B275" s="21">
        <v>0.12925776136757516</v>
      </c>
      <c r="C275" s="35">
        <v>3.5165077683919979E-2</v>
      </c>
      <c r="D275" s="30">
        <v>41</v>
      </c>
      <c r="E275"/>
      <c r="F275"/>
      <c r="G275"/>
      <c r="H275"/>
      <c r="I275" t="s">
        <v>63</v>
      </c>
      <c r="J275" s="1" t="s">
        <v>11</v>
      </c>
      <c r="K275" s="1" t="s">
        <v>64</v>
      </c>
    </row>
    <row r="276" spans="1:12" ht="15.75">
      <c r="A276" s="21">
        <v>3.8841400540660378</v>
      </c>
      <c r="B276" s="21">
        <v>-0.11014005406603777</v>
      </c>
      <c r="C276" s="35">
        <v>-2.8356354954487226E-2</v>
      </c>
      <c r="D276" s="30">
        <v>42</v>
      </c>
      <c r="E276"/>
      <c r="F276"/>
      <c r="G276"/>
      <c r="H276" t="s">
        <v>51</v>
      </c>
      <c r="I276" s="42">
        <f>B167</f>
        <v>3.09</v>
      </c>
    </row>
    <row r="277" spans="1:12" ht="15.75">
      <c r="A277" s="21">
        <v>3.7403728597014521</v>
      </c>
      <c r="B277" s="21">
        <v>-4.7372859701451997E-2</v>
      </c>
      <c r="C277" s="35">
        <v>-1.2665277360940211E-2</v>
      </c>
      <c r="D277" s="30">
        <v>43</v>
      </c>
      <c r="E277"/>
      <c r="F277"/>
      <c r="G277"/>
      <c r="H277" t="s">
        <v>52</v>
      </c>
      <c r="I277" s="42">
        <f t="shared" ref="I277:I279" si="6">B168</f>
        <v>3.0430000000000001</v>
      </c>
      <c r="J277" s="2">
        <f>I277-I276</f>
        <v>-4.6999999999999709E-2</v>
      </c>
    </row>
    <row r="278" spans="1:12" ht="15.75">
      <c r="A278" s="21">
        <v>3.666860338560582</v>
      </c>
      <c r="B278" s="21">
        <v>-1.4860338560581887E-2</v>
      </c>
      <c r="C278" s="35">
        <v>-4.0526055503971774E-3</v>
      </c>
      <c r="D278" s="30">
        <v>44</v>
      </c>
      <c r="E278"/>
      <c r="F278"/>
      <c r="G278"/>
      <c r="H278" t="s">
        <v>53</v>
      </c>
      <c r="I278" s="42">
        <f t="shared" si="6"/>
        <v>3.0390000000000001</v>
      </c>
      <c r="J278" s="2">
        <f>I278-I277</f>
        <v>-4.0000000000000036E-3</v>
      </c>
    </row>
    <row r="279" spans="1:12" ht="15.75">
      <c r="A279" s="21">
        <v>3.6343180618622299</v>
      </c>
      <c r="B279" s="21">
        <v>7.3681938137770242E-2</v>
      </c>
      <c r="C279" s="35">
        <v>2.0273937746663678E-2</v>
      </c>
      <c r="D279" s="30">
        <v>45</v>
      </c>
      <c r="E279"/>
      <c r="F279"/>
      <c r="G279"/>
      <c r="H279" t="s">
        <v>54</v>
      </c>
      <c r="I279" s="42">
        <f t="shared" si="6"/>
        <v>3.0350000000000001</v>
      </c>
      <c r="J279" s="2">
        <f>I279-I278</f>
        <v>-4.0000000000000036E-3</v>
      </c>
    </row>
    <row r="280" spans="1:12" ht="15.75">
      <c r="A280" s="21">
        <v>3.7346300958258736</v>
      </c>
      <c r="B280" s="21">
        <v>-4.6630095825873408E-2</v>
      </c>
      <c r="C280" s="35">
        <v>-1.2485867309319602E-2</v>
      </c>
      <c r="D280" s="30">
        <v>46</v>
      </c>
      <c r="E280"/>
      <c r="F280"/>
      <c r="G280"/>
      <c r="H280" s="41" t="s">
        <v>55</v>
      </c>
      <c r="I280" s="44">
        <f ca="1">I279+J280</f>
        <v>3.1105072188842442</v>
      </c>
      <c r="J280" s="2">
        <f ca="1">$H$273+$I$273*J279+$J$273*J278+$K$273*J277+K280</f>
        <v>7.5507218884244109E-2</v>
      </c>
      <c r="K280" s="1" cm="1">
        <f t="array" aca="1" ref="K280" ca="1">_xll.NORM(0,$E$226)</f>
        <v>8.4443664400335197E-2</v>
      </c>
      <c r="L280" s="1" t="str" cm="1">
        <f t="array" aca="1" ref="L280" ca="1">_xll.VFORMULA(K280)</f>
        <v>=NORM(0,$E$226)</v>
      </c>
    </row>
    <row r="281" spans="1:12" ht="15.75">
      <c r="A281" s="21">
        <v>3.6621956372963531</v>
      </c>
      <c r="B281" s="21">
        <v>-8.0195637296353262E-2</v>
      </c>
      <c r="C281" s="35">
        <v>-2.1898239536858377E-2</v>
      </c>
      <c r="D281" s="30">
        <v>47</v>
      </c>
      <c r="E281"/>
      <c r="F281"/>
      <c r="G281"/>
      <c r="H281" s="41" t="s">
        <v>56</v>
      </c>
      <c r="I281" s="44">
        <f t="shared" ref="I281:I287" ca="1" si="7">I280+J281</f>
        <v>3.2084008433512454</v>
      </c>
      <c r="J281" s="2">
        <f t="shared" ref="J281:J288" ca="1" si="8">$H$273+$I$273*J280+$J$273*J279+$K$273*J278+K281</f>
        <v>9.7893624467001214E-2</v>
      </c>
      <c r="K281" s="1" cm="1">
        <f t="array" aca="1" ref="K281" ca="1">_xll.NORM(0,$E$226)</f>
        <v>5.4474713149705499E-2</v>
      </c>
    </row>
    <row r="282" spans="1:12" ht="15.75">
      <c r="A282" s="21">
        <v>3.5297394179557871</v>
      </c>
      <c r="B282" s="21">
        <v>-5.6739417955787186E-2</v>
      </c>
      <c r="C282" s="35">
        <v>-1.6074676126842033E-2</v>
      </c>
      <c r="D282" s="30">
        <v>48</v>
      </c>
      <c r="E282"/>
      <c r="F282"/>
      <c r="G282"/>
      <c r="H282" s="41" t="s">
        <v>57</v>
      </c>
      <c r="I282" s="44">
        <f t="shared" ca="1" si="7"/>
        <v>3.3637101069117126</v>
      </c>
      <c r="J282" s="2">
        <f t="shared" ca="1" si="8"/>
        <v>0.15530926356046731</v>
      </c>
      <c r="K282" s="1" cm="1">
        <f t="array" aca="1" ref="K282" ca="1">_xll.NORM(0,$E$226)</f>
        <v>0.1098487370919634</v>
      </c>
    </row>
    <row r="283" spans="1:12" ht="15.75">
      <c r="A283" s="21">
        <v>3.4205438014766143</v>
      </c>
      <c r="B283" s="21">
        <v>-7.5543801476614103E-2</v>
      </c>
      <c r="C283" s="35">
        <v>-2.2085319136683063E-2</v>
      </c>
      <c r="D283" s="30">
        <v>49</v>
      </c>
      <c r="E283"/>
      <c r="F283"/>
      <c r="G283"/>
      <c r="H283" s="41" t="s">
        <v>58</v>
      </c>
      <c r="I283" s="44">
        <f t="shared" ca="1" si="7"/>
        <v>3.5179838221789956</v>
      </c>
      <c r="J283" s="2">
        <f t="shared" ca="1" si="8"/>
        <v>0.15427371526728298</v>
      </c>
      <c r="K283" s="1" cm="1">
        <f t="array" aca="1" ref="K283" ca="1">_xll.NORM(0,$E$226)</f>
        <v>6.7491458163928111E-2</v>
      </c>
    </row>
    <row r="284" spans="1:12" ht="15.75">
      <c r="A284" s="21">
        <v>3.270098115373834</v>
      </c>
      <c r="B284" s="21">
        <v>-7.6098115373834041E-2</v>
      </c>
      <c r="C284" s="35">
        <v>-2.3270896679237586E-2</v>
      </c>
      <c r="D284" s="30">
        <v>50</v>
      </c>
      <c r="E284"/>
      <c r="F284"/>
      <c r="G284"/>
      <c r="H284" s="41" t="s">
        <v>59</v>
      </c>
      <c r="I284" s="44">
        <f t="shared" ca="1" si="7"/>
        <v>3.6796288965657959</v>
      </c>
      <c r="J284" s="2">
        <f t="shared" ca="1" si="8"/>
        <v>0.16164507438680015</v>
      </c>
      <c r="K284" s="1" cm="1">
        <f t="array" aca="1" ref="K284" ca="1">_xll.NORM(0,$E$226)</f>
        <v>8.0384044996899329E-2</v>
      </c>
    </row>
    <row r="285" spans="1:12" ht="15.75">
      <c r="A285" s="21">
        <v>3.1078823207998267</v>
      </c>
      <c r="B285" s="21">
        <v>-2.7882320799826665E-2</v>
      </c>
      <c r="C285" s="35">
        <v>-8.9714853787163443E-3</v>
      </c>
      <c r="D285" s="30">
        <v>51</v>
      </c>
      <c r="E285"/>
      <c r="F285"/>
      <c r="G285"/>
      <c r="H285" s="41" t="s">
        <v>60</v>
      </c>
      <c r="I285" s="44">
        <f t="shared" ca="1" si="7"/>
        <v>3.7946834998108372</v>
      </c>
      <c r="J285" s="2">
        <f t="shared" ca="1" si="8"/>
        <v>0.11505460324504105</v>
      </c>
      <c r="K285" s="1" cm="1">
        <f t="array" aca="1" ref="K285" ca="1">_xll.NORM(0,$E$226)</f>
        <v>2.1492326197921737E-2</v>
      </c>
    </row>
    <row r="286" spans="1:12" ht="15.75">
      <c r="A286" s="21">
        <v>3.0161093187695966</v>
      </c>
      <c r="B286" s="21">
        <v>3.8890681230403512E-2</v>
      </c>
      <c r="C286" s="35">
        <v>1.2894320835250338E-2</v>
      </c>
      <c r="D286" s="30">
        <v>52</v>
      </c>
      <c r="E286"/>
      <c r="F286"/>
      <c r="G286"/>
      <c r="H286" s="41" t="s">
        <v>61</v>
      </c>
      <c r="I286" s="44">
        <f t="shared" ca="1" si="7"/>
        <v>3.8012848632320728</v>
      </c>
      <c r="J286" s="2">
        <f t="shared" ca="1" si="8"/>
        <v>6.6013634212358299E-3</v>
      </c>
      <c r="K286" s="1" cm="1">
        <f t="array" aca="1" ref="K286" ca="1">_xll.NORM(0,$E$226)</f>
        <v>-5.8559957776190906E-2</v>
      </c>
    </row>
    <row r="287" spans="1:12" ht="15.75">
      <c r="A287" s="21">
        <v>3.034852249028221</v>
      </c>
      <c r="B287" s="21">
        <v>0.16814775097177881</v>
      </c>
      <c r="C287" s="35">
        <v>5.5405580626081807E-2</v>
      </c>
      <c r="D287" s="30">
        <v>53</v>
      </c>
      <c r="E287"/>
      <c r="F287"/>
      <c r="G287"/>
      <c r="H287" s="41" t="s">
        <v>62</v>
      </c>
      <c r="I287" s="44">
        <f t="shared" ca="1" si="7"/>
        <v>3.829990226127479</v>
      </c>
      <c r="J287" s="2">
        <f t="shared" ca="1" si="8"/>
        <v>2.8705362895406025E-2</v>
      </c>
      <c r="K287" s="1" cm="1">
        <f t="array" aca="1" ref="K287" ca="1">_xll.NORM(0,$E$226)</f>
        <v>1.9462815391250214E-2</v>
      </c>
    </row>
    <row r="288" spans="1:12" ht="15.75">
      <c r="A288" s="21">
        <v>3.2766770396375957</v>
      </c>
      <c r="B288" s="21">
        <v>-3.0677039637595716E-2</v>
      </c>
      <c r="C288" s="35">
        <v>-9.3622408514781891E-3</v>
      </c>
      <c r="D288" s="30">
        <v>54</v>
      </c>
      <c r="E288"/>
      <c r="F288"/>
      <c r="G288"/>
      <c r="H288"/>
      <c r="I288"/>
      <c r="J288" s="45" t="str" cm="1">
        <f t="array" aca="1" ref="J288" ca="1">_xll.VFORMULA(J287)</f>
        <v>=$H$273+$I$273*J286+$J$273*J285+$K$273*J284+K287</v>
      </c>
    </row>
    <row r="289" spans="1:9" ht="15.75">
      <c r="A289" s="21">
        <v>3.2464303957889626</v>
      </c>
      <c r="B289" s="21">
        <v>5.9569604211037408E-2</v>
      </c>
      <c r="C289" s="35">
        <v>1.8349262712765022E-2</v>
      </c>
      <c r="D289" s="30">
        <v>55</v>
      </c>
      <c r="E289"/>
      <c r="F289"/>
      <c r="G289"/>
      <c r="H289"/>
      <c r="I289" s="43" t="str" cm="1">
        <f t="array" aca="1" ref="I289" ca="1">_xll.VFORMULA(I287)</f>
        <v>=I286+J287</v>
      </c>
    </row>
    <row r="290" spans="1:9" ht="15.75">
      <c r="A290" s="21">
        <v>3.3546021436088069</v>
      </c>
      <c r="B290" s="21">
        <v>6.5397856391192999E-2</v>
      </c>
      <c r="C290" s="35">
        <v>1.9494966494250025E-2</v>
      </c>
      <c r="D290" s="30">
        <v>56</v>
      </c>
      <c r="E290"/>
      <c r="F290"/>
      <c r="G290"/>
      <c r="H290"/>
      <c r="I290"/>
    </row>
    <row r="291" spans="1:9" ht="15.75">
      <c r="A291" s="21">
        <v>3.483454604525793</v>
      </c>
      <c r="B291" s="21">
        <v>1.554539547420708E-2</v>
      </c>
      <c r="C291" s="35">
        <v>4.4626375937295423E-3</v>
      </c>
      <c r="D291" s="30">
        <v>57</v>
      </c>
      <c r="E291"/>
      <c r="F291"/>
      <c r="G291"/>
      <c r="H291"/>
      <c r="I291"/>
    </row>
    <row r="292" spans="1:9" ht="15.75">
      <c r="A292" s="21">
        <v>3.5368169699752676</v>
      </c>
      <c r="B292" s="21">
        <v>-9.0816969975267448E-2</v>
      </c>
      <c r="C292" s="35">
        <v>-2.5677599589187257E-2</v>
      </c>
      <c r="D292" s="30">
        <v>58</v>
      </c>
      <c r="E292"/>
      <c r="F292"/>
      <c r="G292"/>
      <c r="H292"/>
      <c r="I292"/>
    </row>
    <row r="293" spans="1:9" ht="15.75">
      <c r="A293" s="21">
        <v>3.4188971687667991</v>
      </c>
      <c r="B293" s="21">
        <v>-2.1897168766799258E-2</v>
      </c>
      <c r="C293" s="35">
        <v>-6.4047462342067445E-3</v>
      </c>
      <c r="D293" s="30">
        <v>59</v>
      </c>
      <c r="E293"/>
      <c r="F293"/>
      <c r="G293"/>
      <c r="H293"/>
      <c r="I293"/>
    </row>
    <row r="294" spans="1:9" ht="15.75">
      <c r="A294" s="21">
        <v>3.385788086186281</v>
      </c>
      <c r="B294" s="21">
        <v>-4.7880861862812374E-3</v>
      </c>
      <c r="C294" s="35">
        <v>-1.4141718454903334E-3</v>
      </c>
      <c r="D294" s="30">
        <v>60</v>
      </c>
      <c r="E294"/>
      <c r="F294"/>
      <c r="G294"/>
      <c r="H294"/>
      <c r="I294"/>
    </row>
    <row r="295" spans="1:9" ht="15.75">
      <c r="A295" s="21">
        <v>3.3704797659897023</v>
      </c>
      <c r="B295" s="21">
        <v>-3.2479765989702258E-2</v>
      </c>
      <c r="C295" s="35">
        <v>-9.636540862058833E-3</v>
      </c>
      <c r="D295" s="30">
        <v>61</v>
      </c>
      <c r="E295"/>
      <c r="F295"/>
      <c r="G295"/>
      <c r="H295"/>
      <c r="I295"/>
    </row>
    <row r="296" spans="1:9" ht="15.75">
      <c r="A296" s="21">
        <v>3.3076589174194808</v>
      </c>
      <c r="B296" s="21">
        <v>6.6341082580519295E-2</v>
      </c>
      <c r="C296" s="35">
        <v>2.0056808829695256E-2</v>
      </c>
      <c r="D296" s="30">
        <v>62</v>
      </c>
      <c r="E296"/>
      <c r="F296"/>
      <c r="G296"/>
      <c r="H296"/>
      <c r="I296"/>
    </row>
    <row r="297" spans="1:9" ht="15.75">
      <c r="A297" s="21">
        <v>3.398101566918434</v>
      </c>
      <c r="B297" s="21">
        <v>3.589843308156615E-2</v>
      </c>
      <c r="C297" s="35">
        <v>1.0564261360239628E-2</v>
      </c>
      <c r="D297" s="30">
        <v>63</v>
      </c>
      <c r="E297"/>
      <c r="F297"/>
      <c r="G297"/>
      <c r="H297"/>
      <c r="I297"/>
    </row>
    <row r="298" spans="1:9" ht="15.75">
      <c r="A298" s="21">
        <v>3.4574661911017475</v>
      </c>
      <c r="B298" s="21">
        <v>-5.2466191101747661E-2</v>
      </c>
      <c r="C298" s="35">
        <v>-1.5174751740675421E-2</v>
      </c>
      <c r="D298" s="30">
        <v>64</v>
      </c>
      <c r="E298"/>
      <c r="F298"/>
      <c r="G298"/>
      <c r="H298"/>
      <c r="I298"/>
    </row>
    <row r="299" spans="1:9" ht="15.75">
      <c r="A299" s="21">
        <v>3.3839042025076012</v>
      </c>
      <c r="B299" s="21">
        <v>5.0957974923986349E-3</v>
      </c>
      <c r="C299" s="35">
        <v>1.5058929530636406E-3</v>
      </c>
      <c r="D299" s="30">
        <v>65</v>
      </c>
      <c r="E299"/>
      <c r="F299"/>
      <c r="G299"/>
      <c r="H299"/>
      <c r="I299"/>
    </row>
    <row r="300" spans="1:9" ht="15.75">
      <c r="A300" s="21">
        <v>3.3911477583624676</v>
      </c>
      <c r="B300" s="21">
        <v>7.3852241637532234E-2</v>
      </c>
      <c r="C300" s="35">
        <v>2.1777948617961233E-2</v>
      </c>
      <c r="D300" s="30">
        <v>66</v>
      </c>
      <c r="E300"/>
      <c r="F300"/>
      <c r="G300"/>
      <c r="H300"/>
      <c r="I300"/>
    </row>
    <row r="301" spans="1:9" ht="15.75">
      <c r="A301" s="21">
        <v>3.5069566415840669</v>
      </c>
      <c r="B301" s="21">
        <v>6.5043358415933117E-2</v>
      </c>
      <c r="C301" s="35">
        <v>1.8546952547024792E-2</v>
      </c>
      <c r="D301" s="30">
        <v>67</v>
      </c>
      <c r="E301"/>
      <c r="F301"/>
      <c r="G301"/>
      <c r="H301"/>
      <c r="I301"/>
    </row>
    <row r="302" spans="1:9" ht="15.75">
      <c r="A302" s="21">
        <v>3.6210750718946896</v>
      </c>
      <c r="B302" s="21">
        <v>1.0924928105310538E-2</v>
      </c>
      <c r="C302" s="35">
        <v>3.0170399365937986E-3</v>
      </c>
      <c r="D302" s="30">
        <v>68</v>
      </c>
      <c r="E302"/>
      <c r="F302"/>
      <c r="G302"/>
      <c r="H302"/>
      <c r="I302"/>
    </row>
    <row r="303" spans="1:9" ht="15.75">
      <c r="A303" s="21">
        <v>3.6618696334666261</v>
      </c>
      <c r="B303" s="21">
        <v>-3.8869633466625864E-2</v>
      </c>
      <c r="C303" s="35">
        <v>-1.0614696140842317E-2</v>
      </c>
      <c r="D303" s="30">
        <v>69</v>
      </c>
      <c r="E303"/>
      <c r="F303"/>
      <c r="G303"/>
      <c r="H303"/>
      <c r="I303"/>
    </row>
    <row r="304" spans="1:9" ht="15.75">
      <c r="A304" s="21">
        <v>3.6233008113954077</v>
      </c>
      <c r="B304" s="21">
        <v>-6.1300811395407884E-2</v>
      </c>
      <c r="C304" s="35">
        <v>-1.6918499066545811E-2</v>
      </c>
      <c r="D304" s="30">
        <v>70</v>
      </c>
      <c r="E304"/>
      <c r="F304"/>
      <c r="G304"/>
      <c r="H304"/>
      <c r="I304"/>
    </row>
    <row r="305" spans="1:9" ht="15.75">
      <c r="A305" s="21">
        <v>3.5350637785884835</v>
      </c>
      <c r="B305" s="21">
        <v>-4.4063778588483427E-2</v>
      </c>
      <c r="C305" s="35">
        <v>-1.2464776125221046E-2</v>
      </c>
      <c r="D305" s="30">
        <v>71</v>
      </c>
      <c r="E305"/>
      <c r="F305"/>
      <c r="G305"/>
      <c r="H305"/>
      <c r="I305"/>
    </row>
    <row r="306" spans="1:9" ht="15.75">
      <c r="A306" s="21">
        <v>3.4560098824367116</v>
      </c>
      <c r="B306" s="21">
        <v>4.2990117563288521E-2</v>
      </c>
      <c r="C306" s="35">
        <v>1.2439234558258176E-2</v>
      </c>
      <c r="D306" s="30">
        <v>72</v>
      </c>
      <c r="E306"/>
      <c r="F306"/>
      <c r="G306"/>
      <c r="H306"/>
      <c r="I306"/>
    </row>
    <row r="307" spans="1:9" ht="15.75">
      <c r="A307" s="21">
        <v>3.5044720574120927</v>
      </c>
      <c r="B307" s="21">
        <v>-4.4720574120926671E-3</v>
      </c>
      <c r="C307" s="35">
        <v>-1.2761001768109676E-3</v>
      </c>
      <c r="D307" s="30">
        <v>73</v>
      </c>
      <c r="E307"/>
      <c r="F307"/>
      <c r="G307"/>
      <c r="H307"/>
      <c r="I307"/>
    </row>
    <row r="308" spans="1:9" ht="15.75">
      <c r="A308" s="21">
        <v>3.4890387837432821</v>
      </c>
      <c r="B308" s="21">
        <v>3.6961216256717666E-2</v>
      </c>
      <c r="C308" s="35">
        <v>1.0593524047062359E-2</v>
      </c>
      <c r="D308" s="30">
        <v>74</v>
      </c>
      <c r="E308"/>
      <c r="F308"/>
      <c r="G308"/>
      <c r="H308"/>
      <c r="I308"/>
    </row>
    <row r="309" spans="1:9" ht="15.75">
      <c r="A309" s="21">
        <v>3.5414241989868329</v>
      </c>
      <c r="B309" s="21">
        <v>-4.1424198986832916E-2</v>
      </c>
      <c r="C309" s="35">
        <v>-1.169704521663459E-2</v>
      </c>
      <c r="D309" s="30">
        <v>75</v>
      </c>
      <c r="E309"/>
      <c r="F309"/>
      <c r="G309"/>
      <c r="H309"/>
      <c r="I309"/>
    </row>
    <row r="310" spans="1:9" ht="15.75">
      <c r="A310" s="21">
        <v>3.4805967969728813</v>
      </c>
      <c r="B310" s="21">
        <v>7.8403203027118895E-2</v>
      </c>
      <c r="C310" s="35">
        <v>2.2525793017825892E-2</v>
      </c>
      <c r="D310" s="30">
        <v>76</v>
      </c>
      <c r="E310"/>
      <c r="F310"/>
      <c r="G310"/>
      <c r="H310"/>
      <c r="I310"/>
    </row>
    <row r="311" spans="1:9" ht="15.75">
      <c r="A311" s="21">
        <v>3.5999262202636331</v>
      </c>
      <c r="B311" s="21">
        <v>-6.4926220263632928E-2</v>
      </c>
      <c r="C311" s="35">
        <v>-1.8035430809156469E-2</v>
      </c>
      <c r="D311" s="30">
        <v>77</v>
      </c>
      <c r="E311"/>
      <c r="F311"/>
      <c r="G311"/>
      <c r="H311"/>
      <c r="I311"/>
    </row>
    <row r="312" spans="1:9" ht="15.75">
      <c r="A312" s="21">
        <v>3.5084910036511232</v>
      </c>
      <c r="B312" s="21">
        <v>2.450899634887671E-2</v>
      </c>
      <c r="C312" s="35">
        <v>6.9856232560868304E-3</v>
      </c>
      <c r="D312" s="30">
        <v>78</v>
      </c>
      <c r="E312"/>
      <c r="F312"/>
      <c r="G312"/>
      <c r="H312"/>
      <c r="I312"/>
    </row>
    <row r="313" spans="1:9" ht="15.75">
      <c r="A313" s="21">
        <v>3.5425004701568725</v>
      </c>
      <c r="B313" s="21">
        <v>-5.6500470156872318E-2</v>
      </c>
      <c r="C313" s="35">
        <v>-1.5949319028423534E-2</v>
      </c>
      <c r="D313" s="30">
        <v>79</v>
      </c>
      <c r="E313"/>
      <c r="F313"/>
      <c r="G313"/>
      <c r="H313"/>
      <c r="I313"/>
    </row>
    <row r="314" spans="1:9" ht="15.75">
      <c r="A314" s="21">
        <v>3.4547931395168137</v>
      </c>
      <c r="B314" s="21">
        <v>5.5206860483186126E-2</v>
      </c>
      <c r="C314" s="35">
        <v>1.5979787574461647E-2</v>
      </c>
      <c r="D314" s="30">
        <v>80</v>
      </c>
      <c r="E314"/>
      <c r="F314"/>
      <c r="G314"/>
      <c r="H314"/>
      <c r="I314"/>
    </row>
    <row r="315" spans="1:9" ht="15.75">
      <c r="A315" s="21">
        <v>3.5295560888819866</v>
      </c>
      <c r="B315" s="21">
        <v>-2.5560888819864402E-3</v>
      </c>
      <c r="C315" s="35">
        <v>-7.2419556953296654E-4</v>
      </c>
      <c r="D315" s="30">
        <v>81</v>
      </c>
      <c r="E315"/>
      <c r="F315"/>
      <c r="G315"/>
      <c r="H315"/>
      <c r="I315"/>
    </row>
    <row r="316" spans="1:9" ht="15.75">
      <c r="A316" s="21">
        <v>3.5264498868860663</v>
      </c>
      <c r="B316" s="21">
        <v>4.1550113113933751E-2</v>
      </c>
      <c r="C316" s="35">
        <v>1.1782419840544912E-2</v>
      </c>
      <c r="D316" s="30">
        <v>82</v>
      </c>
      <c r="E316"/>
      <c r="F316"/>
      <c r="G316"/>
      <c r="H316"/>
      <c r="I316"/>
    </row>
    <row r="317" spans="1:9" ht="15.75">
      <c r="A317" s="21">
        <v>3.5921571878256304</v>
      </c>
      <c r="B317" s="21">
        <v>0.14384281217436978</v>
      </c>
      <c r="C317" s="35">
        <v>4.00435740011253E-2</v>
      </c>
      <c r="D317" s="30">
        <v>83</v>
      </c>
      <c r="E317"/>
      <c r="F317"/>
      <c r="G317"/>
      <c r="H317"/>
      <c r="I317"/>
    </row>
    <row r="318" spans="1:9" ht="15.75">
      <c r="A318" s="21">
        <v>3.8301067829807791</v>
      </c>
      <c r="B318" s="21">
        <v>-1.4106782980779276E-2</v>
      </c>
      <c r="C318" s="35">
        <v>-3.6831304660912552E-3</v>
      </c>
      <c r="D318" s="30">
        <v>84</v>
      </c>
      <c r="E318"/>
      <c r="F318"/>
      <c r="G318"/>
      <c r="H318"/>
      <c r="I318"/>
    </row>
    <row r="319" spans="1:9" ht="15.75">
      <c r="A319" s="21">
        <v>3.8443029176695678</v>
      </c>
      <c r="B319" s="21">
        <v>-1.3302917669567815E-2</v>
      </c>
      <c r="C319" s="35">
        <v>-3.4604238933471192E-3</v>
      </c>
      <c r="D319" s="30">
        <v>85</v>
      </c>
      <c r="E319"/>
      <c r="F319"/>
      <c r="G319"/>
      <c r="H319"/>
      <c r="I319"/>
    </row>
    <row r="320" spans="1:9" ht="15.75">
      <c r="A320" s="21">
        <v>3.8508904545376765</v>
      </c>
      <c r="B320" s="21">
        <v>-1.7890454537676348E-2</v>
      </c>
      <c r="C320" s="35">
        <v>-4.6457967965812235E-3</v>
      </c>
      <c r="D320" s="30">
        <v>86</v>
      </c>
      <c r="E320"/>
      <c r="F320"/>
      <c r="G320"/>
      <c r="H320"/>
      <c r="I320"/>
    </row>
    <row r="321" spans="1:9" ht="15.75">
      <c r="A321" s="21">
        <v>3.8422915864508198</v>
      </c>
      <c r="B321" s="21">
        <v>-7.0291586450820009E-2</v>
      </c>
      <c r="C321" s="35">
        <v>-1.8294183267790292E-2</v>
      </c>
      <c r="D321" s="30">
        <v>87</v>
      </c>
      <c r="E321"/>
      <c r="F321"/>
      <c r="G321"/>
      <c r="H321"/>
      <c r="I321"/>
    </row>
    <row r="322" spans="1:9" ht="15.75">
      <c r="A322" s="21">
        <v>3.7373845192124424</v>
      </c>
      <c r="B322" s="21">
        <v>3.0615480787557381E-2</v>
      </c>
      <c r="C322" s="35">
        <v>8.1916860922859516E-3</v>
      </c>
      <c r="D322" s="30">
        <v>88</v>
      </c>
      <c r="E322"/>
      <c r="F322"/>
      <c r="G322"/>
      <c r="H322"/>
      <c r="I322"/>
    </row>
    <row r="323" spans="1:9" ht="15.75">
      <c r="A323" s="21">
        <v>3.773679714671673</v>
      </c>
      <c r="B323" s="21">
        <v>6.3202853283268468E-3</v>
      </c>
      <c r="C323" s="35">
        <v>1.6748335328391111E-3</v>
      </c>
      <c r="D323" s="30">
        <v>89</v>
      </c>
      <c r="E323"/>
      <c r="F323"/>
      <c r="G323"/>
      <c r="H323"/>
      <c r="I323"/>
    </row>
    <row r="324" spans="1:9" ht="15.75">
      <c r="A324" s="21">
        <v>3.7785029770414775</v>
      </c>
      <c r="B324" s="21">
        <v>3.2497022958522415E-2</v>
      </c>
      <c r="C324" s="35">
        <v>8.6005021448910413E-3</v>
      </c>
      <c r="D324" s="30">
        <v>90</v>
      </c>
      <c r="E324"/>
      <c r="F324"/>
      <c r="G324"/>
      <c r="H324"/>
      <c r="I324"/>
    </row>
    <row r="325" spans="1:9" ht="15.75">
      <c r="A325" s="21">
        <v>3.8261786601156289</v>
      </c>
      <c r="B325" s="21">
        <v>-7.4178660115629125E-2</v>
      </c>
      <c r="C325" s="35">
        <v>-1.9387139677734602E-2</v>
      </c>
      <c r="D325" s="30">
        <v>91</v>
      </c>
      <c r="E325"/>
      <c r="F325"/>
      <c r="G325"/>
      <c r="H325"/>
      <c r="I325"/>
    </row>
    <row r="326" spans="1:9" ht="15.75">
      <c r="A326" s="21">
        <v>3.714115021316621</v>
      </c>
      <c r="B326" s="21">
        <v>-2.6115021316620801E-2</v>
      </c>
      <c r="C326" s="35">
        <v>-7.0312904061229789E-3</v>
      </c>
      <c r="D326" s="30">
        <v>92</v>
      </c>
      <c r="E326"/>
      <c r="F326"/>
      <c r="G326"/>
      <c r="H326"/>
      <c r="I326"/>
    </row>
    <row r="327" spans="1:9" ht="15.75">
      <c r="A327" s="21">
        <v>3.6622917628430223</v>
      </c>
      <c r="B327" s="21">
        <v>-6.5291762843022294E-2</v>
      </c>
      <c r="C327" s="35">
        <v>-1.7828116128119888E-2</v>
      </c>
      <c r="D327" s="30">
        <v>93</v>
      </c>
      <c r="E327"/>
      <c r="F327"/>
      <c r="G327"/>
      <c r="H327"/>
      <c r="I327"/>
    </row>
    <row r="328" spans="1:9" ht="15.75">
      <c r="A328" s="21">
        <v>3.5439005741248271</v>
      </c>
      <c r="B328" s="21">
        <v>-4.7900574124827067E-2</v>
      </c>
      <c r="C328" s="35">
        <v>-1.3516342550511932E-2</v>
      </c>
      <c r="D328" s="30">
        <v>94</v>
      </c>
      <c r="E328"/>
      <c r="F328"/>
      <c r="G328"/>
      <c r="H328"/>
      <c r="I328"/>
    </row>
    <row r="329" spans="1:9" ht="15.75">
      <c r="A329" s="21">
        <v>3.4401221340224271</v>
      </c>
      <c r="B329" s="21">
        <v>2.0877865977572796E-2</v>
      </c>
      <c r="C329" s="35">
        <v>6.0689316146926913E-3</v>
      </c>
      <c r="D329" s="30">
        <v>95</v>
      </c>
      <c r="E329"/>
      <c r="F329"/>
      <c r="G329"/>
      <c r="H329"/>
      <c r="I329"/>
    </row>
    <row r="330" spans="1:9" ht="15.75">
      <c r="A330" s="21">
        <v>3.4414022203241648</v>
      </c>
      <c r="B330" s="21">
        <v>-3.040222032416473E-2</v>
      </c>
      <c r="C330" s="35">
        <v>-8.8342537075776564E-3</v>
      </c>
      <c r="D330" s="30">
        <v>96</v>
      </c>
      <c r="E330"/>
      <c r="F330"/>
      <c r="G330"/>
      <c r="H330"/>
      <c r="I330"/>
    </row>
    <row r="331" spans="1:9" ht="15.75">
      <c r="A331" s="21">
        <v>3.3720982903275676</v>
      </c>
      <c r="B331" s="21">
        <v>-3.8098290327567508E-2</v>
      </c>
      <c r="C331" s="35">
        <v>-1.129809603618245E-2</v>
      </c>
      <c r="D331" s="30">
        <v>97</v>
      </c>
      <c r="E331"/>
      <c r="F331"/>
      <c r="G331"/>
      <c r="H331"/>
      <c r="I331"/>
    </row>
    <row r="332" spans="1:9" ht="15.75">
      <c r="A332" s="21">
        <v>3.2904203683812328</v>
      </c>
      <c r="B332" s="21">
        <v>9.5796316187670705E-3</v>
      </c>
      <c r="C332" s="35">
        <v>2.9113701431042081E-3</v>
      </c>
      <c r="D332" s="30">
        <v>98</v>
      </c>
      <c r="E332"/>
      <c r="F332"/>
      <c r="G332"/>
      <c r="H332"/>
      <c r="I332"/>
    </row>
    <row r="333" spans="1:9" ht="15.75">
      <c r="A333" s="21">
        <v>3.2832572234542194</v>
      </c>
      <c r="B333" s="21">
        <v>-5.0257223454219346E-2</v>
      </c>
      <c r="C333" s="35">
        <v>-1.5307123394171713E-2</v>
      </c>
      <c r="D333" s="30">
        <v>99</v>
      </c>
      <c r="E333"/>
      <c r="F333"/>
      <c r="G333"/>
      <c r="H333"/>
      <c r="I333"/>
    </row>
    <row r="334" spans="1:9" ht="15.75">
      <c r="A334" s="21">
        <v>3.1873023116612829</v>
      </c>
      <c r="B334" s="21">
        <v>-9.3023116612829249E-3</v>
      </c>
      <c r="C334" s="35">
        <v>-2.9185532941914073E-3</v>
      </c>
      <c r="D334" s="30">
        <v>100</v>
      </c>
      <c r="E334"/>
      <c r="F334"/>
      <c r="G334"/>
      <c r="H334"/>
      <c r="I334"/>
    </row>
    <row r="335" spans="1:9" ht="15.75">
      <c r="A335" s="21">
        <v>3.1497791770318329</v>
      </c>
      <c r="B335" s="21">
        <v>4.4220822968167095E-2</v>
      </c>
      <c r="C335" s="35">
        <v>1.4039340691126863E-2</v>
      </c>
      <c r="D335" s="30">
        <v>101</v>
      </c>
      <c r="E335"/>
      <c r="F335"/>
      <c r="G335"/>
      <c r="H335"/>
      <c r="I335"/>
    </row>
    <row r="336" spans="1:9" ht="15.75">
      <c r="A336" s="21">
        <v>3.2011058081963042</v>
      </c>
      <c r="B336" s="21">
        <v>-9.71058081963041E-2</v>
      </c>
      <c r="C336" s="35">
        <v>-3.033508231676333E-2</v>
      </c>
      <c r="D336" s="30">
        <v>102</v>
      </c>
      <c r="E336"/>
      <c r="F336"/>
      <c r="G336"/>
      <c r="H336"/>
      <c r="I336"/>
    </row>
    <row r="337" spans="1:9" ht="15.75">
      <c r="A337" s="21">
        <v>3.040918648936541</v>
      </c>
      <c r="B337" s="21">
        <v>-1.7918648936540826E-2</v>
      </c>
      <c r="C337" s="35">
        <v>-5.8925117719960283E-3</v>
      </c>
      <c r="D337" s="30">
        <v>103</v>
      </c>
      <c r="E337"/>
      <c r="F337"/>
      <c r="G337"/>
      <c r="H337"/>
      <c r="I337"/>
    </row>
    <row r="338" spans="1:9" ht="15.75">
      <c r="A338" s="21">
        <v>2.989610064086095</v>
      </c>
      <c r="B338" s="21">
        <v>0.10438993591390489</v>
      </c>
      <c r="C338" s="35">
        <v>3.4917575762783044E-2</v>
      </c>
      <c r="D338" s="30">
        <v>104</v>
      </c>
      <c r="E338"/>
      <c r="F338"/>
      <c r="G338"/>
      <c r="H338"/>
      <c r="I338"/>
    </row>
    <row r="339" spans="1:9" ht="15.75">
      <c r="A339" s="21">
        <v>3.133725046849313</v>
      </c>
      <c r="B339" s="21">
        <v>-7.8725046849312807E-2</v>
      </c>
      <c r="C339" s="35">
        <v>-2.5121874341995629E-2</v>
      </c>
      <c r="D339" s="30">
        <v>105</v>
      </c>
      <c r="E339"/>
      <c r="F339"/>
      <c r="G339"/>
      <c r="H339"/>
      <c r="I339"/>
    </row>
    <row r="340" spans="1:9" ht="15.75">
      <c r="A340" s="21">
        <v>3.0105373441089482</v>
      </c>
      <c r="B340" s="21">
        <v>2.4462655891051899E-2</v>
      </c>
      <c r="C340" s="35">
        <v>8.1256776099857004E-3</v>
      </c>
      <c r="D340" s="30">
        <v>106</v>
      </c>
      <c r="E340"/>
      <c r="F340"/>
      <c r="G340"/>
      <c r="H340"/>
      <c r="I340"/>
    </row>
    <row r="341" spans="1:9" ht="15.75">
      <c r="A341" s="21">
        <v>3.0377022586747051</v>
      </c>
      <c r="B341" s="21">
        <v>-5.7022586747050852E-3</v>
      </c>
      <c r="C341" s="35">
        <v>-1.8771618115044884E-3</v>
      </c>
      <c r="D341" s="30">
        <v>107</v>
      </c>
      <c r="E341"/>
      <c r="F341"/>
      <c r="G341"/>
      <c r="H341"/>
      <c r="I341"/>
    </row>
    <row r="342" spans="1:9" ht="15.75">
      <c r="A342" s="21">
        <v>3.0269643222846248</v>
      </c>
      <c r="B342" s="21">
        <v>1.0035677715375169E-2</v>
      </c>
      <c r="C342" s="35">
        <v>3.3154264956121661E-3</v>
      </c>
      <c r="D342" s="30">
        <v>108</v>
      </c>
      <c r="E342"/>
      <c r="F342"/>
      <c r="G342"/>
      <c r="H342"/>
      <c r="I342"/>
    </row>
    <row r="343" spans="1:9" ht="15.75">
      <c r="A343" s="21">
        <v>3.0368764822792014</v>
      </c>
      <c r="B343" s="21">
        <v>2.9123517720798464E-2</v>
      </c>
      <c r="C343" s="35">
        <v>9.5899579356421571E-3</v>
      </c>
      <c r="D343" s="30">
        <v>109</v>
      </c>
      <c r="E343"/>
      <c r="F343"/>
      <c r="G343"/>
      <c r="H343"/>
      <c r="I343"/>
    </row>
    <row r="344" spans="1:9" ht="15.75">
      <c r="A344" s="21">
        <v>3.0811186234491346</v>
      </c>
      <c r="B344" s="21">
        <v>2.5881376550865642E-2</v>
      </c>
      <c r="C344" s="35">
        <v>8.3999935458158159E-3</v>
      </c>
      <c r="D344" s="30">
        <v>110</v>
      </c>
      <c r="E344"/>
      <c r="F344"/>
      <c r="G344"/>
      <c r="H344"/>
      <c r="I344"/>
    </row>
    <row r="345" spans="1:9" ht="15.75">
      <c r="A345" s="21">
        <v>3.1268930306621114</v>
      </c>
      <c r="B345" s="21">
        <v>4.110696933788871E-2</v>
      </c>
      <c r="C345" s="35">
        <v>1.3146266576693356E-2</v>
      </c>
      <c r="D345" s="30">
        <v>111</v>
      </c>
      <c r="E345"/>
      <c r="F345"/>
      <c r="G345"/>
      <c r="H345"/>
      <c r="I345"/>
    </row>
    <row r="346" spans="1:9" ht="15.75">
      <c r="A346" s="21">
        <v>3.2011980783260174</v>
      </c>
      <c r="B346" s="21">
        <v>4.2801921673982779E-2</v>
      </c>
      <c r="C346" s="35">
        <v>1.3370594579503473E-2</v>
      </c>
      <c r="D346" s="30">
        <v>112</v>
      </c>
      <c r="E346"/>
      <c r="F346"/>
      <c r="G346"/>
      <c r="H346"/>
      <c r="I346"/>
    </row>
    <row r="347" spans="1:9" ht="15.75">
      <c r="A347" s="21">
        <v>3.2848286317820072</v>
      </c>
      <c r="B347" s="21">
        <v>-5.3828631782007363E-2</v>
      </c>
      <c r="C347" s="35">
        <v>-1.6387044140200865E-2</v>
      </c>
      <c r="D347" s="30">
        <v>113</v>
      </c>
      <c r="E347"/>
      <c r="F347"/>
      <c r="G347"/>
      <c r="H347"/>
      <c r="I347"/>
    </row>
    <row r="348" spans="1:9" ht="15.75">
      <c r="A348" s="21">
        <v>3.2204519986525417</v>
      </c>
      <c r="B348" s="21">
        <v>0.10654800134745823</v>
      </c>
      <c r="C348" s="35">
        <v>3.3084797224749385E-2</v>
      </c>
      <c r="D348" s="30">
        <v>114</v>
      </c>
      <c r="E348"/>
      <c r="F348"/>
      <c r="G348"/>
      <c r="H348"/>
      <c r="I348"/>
    </row>
    <row r="349" spans="1:9" ht="15.75">
      <c r="A349" s="21">
        <v>3.3945840650145547</v>
      </c>
      <c r="B349" s="21">
        <v>-6.05840650145546E-2</v>
      </c>
      <c r="C349" s="35">
        <v>-1.7847271964465207E-2</v>
      </c>
      <c r="D349" s="30">
        <v>115</v>
      </c>
      <c r="E349"/>
      <c r="F349"/>
      <c r="G349"/>
      <c r="H349"/>
      <c r="I349"/>
    </row>
    <row r="350" spans="1:9" ht="15.75">
      <c r="A350" s="21">
        <v>3.3222498053567531</v>
      </c>
      <c r="B350" s="21">
        <v>4.5750194643246811E-2</v>
      </c>
      <c r="C350" s="35">
        <v>1.3770847264248397E-2</v>
      </c>
      <c r="D350" s="30">
        <v>116</v>
      </c>
      <c r="E350"/>
      <c r="F350"/>
      <c r="G350"/>
      <c r="H350"/>
      <c r="I350"/>
    </row>
    <row r="351" spans="1:9" ht="15.75">
      <c r="A351" s="21">
        <v>3.399296250409205</v>
      </c>
      <c r="B351" s="21">
        <v>9.4703749590795194E-2</v>
      </c>
      <c r="C351" s="35">
        <v>2.7859810565023516E-2</v>
      </c>
      <c r="D351" s="30">
        <v>117</v>
      </c>
      <c r="E351"/>
      <c r="F351"/>
      <c r="G351"/>
      <c r="H351"/>
      <c r="I351"/>
    </row>
    <row r="352" spans="1:9" ht="15.75">
      <c r="A352" s="21">
        <v>3.5631603118211665</v>
      </c>
      <c r="B352" s="21">
        <v>-7.6160311821166449E-2</v>
      </c>
      <c r="C352" s="35">
        <v>-2.1374371388370162E-2</v>
      </c>
      <c r="D352" s="30">
        <v>118</v>
      </c>
      <c r="E352"/>
      <c r="F352"/>
      <c r="G352"/>
      <c r="H352"/>
      <c r="I352"/>
    </row>
    <row r="353" spans="1:9" ht="15.75">
      <c r="A353" s="21">
        <v>3.4693229171374482</v>
      </c>
      <c r="B353" s="21">
        <v>6.4677082862551583E-2</v>
      </c>
      <c r="C353" s="35">
        <v>1.8642566404835238E-2</v>
      </c>
      <c r="D353" s="30">
        <v>119</v>
      </c>
      <c r="E353"/>
      <c r="F353"/>
      <c r="G353"/>
      <c r="H353"/>
      <c r="I353"/>
    </row>
    <row r="354" spans="1:9" ht="15.75">
      <c r="A354" s="21">
        <v>3.5789412760110904</v>
      </c>
      <c r="B354" s="21">
        <v>-1.1941276011090185E-2</v>
      </c>
      <c r="C354" s="35">
        <v>-3.3365386828585622E-3</v>
      </c>
      <c r="D354" s="30">
        <v>120</v>
      </c>
      <c r="E354"/>
      <c r="F354"/>
      <c r="G354"/>
      <c r="H354"/>
      <c r="I354"/>
    </row>
    <row r="355" spans="1:9" ht="15.75">
      <c r="A355" s="21">
        <v>3.5780756671585343</v>
      </c>
      <c r="B355" s="21">
        <v>1.5924332841465549E-2</v>
      </c>
      <c r="C355" s="35">
        <v>4.4505299280357524E-3</v>
      </c>
      <c r="D355" s="30">
        <v>121</v>
      </c>
      <c r="E355"/>
      <c r="F355"/>
      <c r="G355"/>
      <c r="H355"/>
      <c r="I355"/>
    </row>
    <row r="356" spans="1:9" ht="15.75">
      <c r="A356" s="21">
        <v>3.6108944893642096</v>
      </c>
      <c r="B356" s="21">
        <v>-2.3894489364209459E-2</v>
      </c>
      <c r="C356" s="35">
        <v>-6.6173324738759386E-3</v>
      </c>
      <c r="D356" s="30">
        <v>122</v>
      </c>
      <c r="E356"/>
      <c r="F356"/>
      <c r="G356"/>
      <c r="H356"/>
      <c r="I356"/>
    </row>
    <row r="357" spans="1:9" ht="15.75">
      <c r="A357" s="21">
        <v>3.5829388926463062</v>
      </c>
      <c r="B357" s="21">
        <v>-5.9388926463062042E-3</v>
      </c>
      <c r="C357" s="35">
        <v>-1.6575478466839899E-3</v>
      </c>
      <c r="D357" s="30">
        <v>123</v>
      </c>
      <c r="E357"/>
      <c r="F357"/>
      <c r="G357"/>
      <c r="H357"/>
      <c r="I357"/>
    </row>
    <row r="358" spans="1:9" ht="15.75">
      <c r="A358" s="21">
        <v>3.5750881624537119</v>
      </c>
      <c r="B358" s="21">
        <v>-2.4088162453711703E-2</v>
      </c>
      <c r="C358" s="35">
        <v>-6.7377813802440975E-3</v>
      </c>
      <c r="D358" s="30">
        <v>124</v>
      </c>
      <c r="E358"/>
      <c r="F358"/>
      <c r="G358"/>
      <c r="H358"/>
      <c r="I358"/>
    </row>
    <row r="359" spans="1:9" ht="15.75">
      <c r="A359" s="21">
        <v>3.5355042233232714</v>
      </c>
      <c r="B359" s="21">
        <v>4.4957766767286245E-3</v>
      </c>
      <c r="C359" s="35">
        <v>1.2716083457263486E-3</v>
      </c>
      <c r="D359" s="30">
        <v>125</v>
      </c>
      <c r="E359"/>
      <c r="F359"/>
      <c r="G359"/>
      <c r="H359"/>
      <c r="I359"/>
    </row>
    <row r="360" spans="1:9" ht="15.75">
      <c r="A360" s="21">
        <v>3.5350853521145553</v>
      </c>
      <c r="B360" s="21">
        <v>-1.3085352114555526E-2</v>
      </c>
      <c r="C360" s="35">
        <v>-3.7015661041192006E-3</v>
      </c>
      <c r="D360" s="30">
        <v>126</v>
      </c>
      <c r="E360"/>
      <c r="F360"/>
      <c r="G360"/>
      <c r="H360"/>
      <c r="I360"/>
    </row>
    <row r="361" spans="1:9" ht="15.75">
      <c r="A361" s="21">
        <v>3.5087225344197237</v>
      </c>
      <c r="B361" s="21">
        <v>-4.2722534419723512E-2</v>
      </c>
      <c r="C361" s="35">
        <v>-1.2176093720898626E-2</v>
      </c>
      <c r="D361" s="30">
        <v>127</v>
      </c>
      <c r="E361"/>
      <c r="F361"/>
      <c r="G361"/>
      <c r="H361"/>
      <c r="I361"/>
    </row>
    <row r="362" spans="1:9" ht="15.75">
      <c r="A362" s="21">
        <v>3.4335316694609626</v>
      </c>
      <c r="B362" s="21">
        <v>-4.6531669460962544E-2</v>
      </c>
      <c r="C362" s="35">
        <v>-1.3552130558407708E-2</v>
      </c>
      <c r="D362" s="30">
        <v>128</v>
      </c>
      <c r="E362"/>
      <c r="F362"/>
      <c r="G362"/>
      <c r="H362"/>
      <c r="I362"/>
    </row>
    <row r="363" spans="1:9" ht="15.75">
      <c r="A363" s="21">
        <v>3.3454085039056958</v>
      </c>
      <c r="B363" s="21">
        <v>5.3591496094304247E-2</v>
      </c>
      <c r="C363" s="35">
        <v>1.6019417668047795E-2</v>
      </c>
      <c r="D363" s="30">
        <v>129</v>
      </c>
      <c r="E363"/>
      <c r="F363"/>
      <c r="G363"/>
      <c r="H363"/>
      <c r="I363"/>
    </row>
    <row r="364" spans="1:9" ht="15.75">
      <c r="A364" s="21">
        <v>3.4086051303181795</v>
      </c>
      <c r="B364" s="21">
        <v>1.3948696818206763E-3</v>
      </c>
      <c r="C364" s="35">
        <v>4.0922008519375517E-4</v>
      </c>
      <c r="D364" s="30">
        <v>130</v>
      </c>
      <c r="E364"/>
      <c r="F364"/>
      <c r="G364"/>
      <c r="H364"/>
      <c r="I364"/>
    </row>
    <row r="365" spans="1:9" ht="15.75">
      <c r="A365" s="21">
        <v>3.4032352792191976</v>
      </c>
      <c r="B365" s="21">
        <v>5.4764720780802634E-2</v>
      </c>
      <c r="C365" s="35">
        <v>1.6091958471166082E-2</v>
      </c>
      <c r="D365" s="30">
        <v>131</v>
      </c>
      <c r="E365"/>
      <c r="F365"/>
      <c r="G365"/>
      <c r="H365"/>
      <c r="I365"/>
    </row>
    <row r="366" spans="1:9" ht="15.75">
      <c r="A366" s="21">
        <v>3.4854423588681716</v>
      </c>
      <c r="B366" s="21">
        <v>-1.3442358868171578E-2</v>
      </c>
      <c r="C366" s="35">
        <v>-3.8567152986964666E-3</v>
      </c>
      <c r="D366" s="30">
        <v>132</v>
      </c>
      <c r="E366"/>
      <c r="F366"/>
      <c r="G366"/>
      <c r="H366"/>
      <c r="I366"/>
    </row>
    <row r="367" spans="1:9" ht="15.75">
      <c r="A367" s="21">
        <v>3.4742903899058399</v>
      </c>
      <c r="B367" s="21">
        <v>1.7096100941600412E-3</v>
      </c>
      <c r="C367" s="35">
        <v>4.920746115889222E-4</v>
      </c>
      <c r="D367" s="30">
        <v>133</v>
      </c>
      <c r="E367"/>
      <c r="F367"/>
      <c r="G367"/>
      <c r="H367"/>
      <c r="I367"/>
    </row>
    <row r="368" spans="1:9" ht="15.75">
      <c r="A368" s="21">
        <v>3.482225466798829</v>
      </c>
      <c r="B368" s="21">
        <v>-3.1225466798828982E-2</v>
      </c>
      <c r="C368" s="35">
        <v>-8.9671008085338618E-3</v>
      </c>
      <c r="D368" s="30">
        <v>134</v>
      </c>
      <c r="E368"/>
      <c r="F368"/>
      <c r="G368"/>
      <c r="H368"/>
      <c r="I368"/>
    </row>
    <row r="369" spans="1:9" ht="15.75">
      <c r="A369" s="21">
        <v>3.4370145248456532</v>
      </c>
      <c r="B369" s="21">
        <v>2.9985475154346908E-2</v>
      </c>
      <c r="C369" s="35">
        <v>8.7242794400740776E-3</v>
      </c>
      <c r="D369" s="30">
        <v>135</v>
      </c>
      <c r="E369"/>
      <c r="F369"/>
      <c r="G369"/>
      <c r="H369"/>
      <c r="I369"/>
    </row>
    <row r="370" spans="1:9" ht="15.75">
      <c r="A370" s="21">
        <v>3.4796435360430436</v>
      </c>
      <c r="B370" s="21">
        <v>-3.56435360430436E-2</v>
      </c>
      <c r="C370" s="35">
        <v>-1.0243444672949593E-2</v>
      </c>
      <c r="D370" s="30">
        <v>136</v>
      </c>
      <c r="E370"/>
      <c r="F370"/>
      <c r="G370"/>
      <c r="H370"/>
      <c r="I370"/>
    </row>
    <row r="371" spans="1:9" ht="15.75">
      <c r="A371" s="21">
        <v>3.4241856482124748</v>
      </c>
      <c r="B371" s="21">
        <v>-1.0185648212474696E-2</v>
      </c>
      <c r="C371" s="35">
        <v>-2.9746191529632462E-3</v>
      </c>
      <c r="D371" s="30">
        <v>137</v>
      </c>
      <c r="E371"/>
      <c r="F371"/>
      <c r="G371"/>
      <c r="H371"/>
      <c r="I371"/>
    </row>
    <row r="372" spans="1:9" ht="15.75">
      <c r="A372" s="21">
        <v>3.4011157871920226</v>
      </c>
      <c r="B372" s="21">
        <v>-2.6115787192022566E-2</v>
      </c>
      <c r="C372" s="35">
        <v>-7.6785939750624848E-3</v>
      </c>
      <c r="D372" s="30">
        <v>138</v>
      </c>
      <c r="E372"/>
      <c r="F372"/>
      <c r="G372"/>
      <c r="H372"/>
      <c r="I372"/>
    </row>
    <row r="373" spans="1:9" ht="15.75">
      <c r="A373" s="21">
        <v>3.3524960384321258</v>
      </c>
      <c r="B373" s="21">
        <v>-5.149603843212569E-2</v>
      </c>
      <c r="C373" s="35">
        <v>-1.5360506870638699E-2</v>
      </c>
      <c r="D373" s="30">
        <v>139</v>
      </c>
      <c r="E373"/>
      <c r="F373"/>
      <c r="G373"/>
      <c r="H373"/>
      <c r="I373"/>
    </row>
    <row r="374" spans="1:9" ht="15.75">
      <c r="A374" s="21">
        <v>3.2583294699732184</v>
      </c>
      <c r="B374" s="21">
        <v>2.2670530026781766E-2</v>
      </c>
      <c r="C374" s="35">
        <v>6.9577156747651133E-3</v>
      </c>
      <c r="D374" s="30">
        <v>140</v>
      </c>
      <c r="E374"/>
      <c r="F374"/>
      <c r="G374"/>
      <c r="H374"/>
      <c r="I374"/>
    </row>
    <row r="375" spans="1:9" ht="15.75">
      <c r="A375" s="21">
        <v>3.2735280829615929</v>
      </c>
      <c r="B375" s="21">
        <v>-6.2528082961593068E-2</v>
      </c>
      <c r="C375" s="35">
        <v>-1.910112923333265E-2</v>
      </c>
      <c r="D375" s="30">
        <v>141</v>
      </c>
      <c r="E375"/>
      <c r="F375"/>
      <c r="G375"/>
      <c r="H375"/>
      <c r="I375"/>
    </row>
    <row r="376" spans="1:9" ht="15.75">
      <c r="A376" s="21">
        <v>3.1620138579979082</v>
      </c>
      <c r="B376" s="21">
        <v>-1.2013857997908328E-2</v>
      </c>
      <c r="C376" s="35">
        <v>-3.7994324305444822E-3</v>
      </c>
      <c r="D376" s="30">
        <v>142</v>
      </c>
      <c r="E376"/>
      <c r="F376"/>
      <c r="G376"/>
      <c r="H376"/>
      <c r="I376"/>
    </row>
    <row r="377" spans="1:9" ht="15.75">
      <c r="A377" s="21">
        <v>3.1206022048722502</v>
      </c>
      <c r="B377" s="21">
        <v>4.5397795127749774E-2</v>
      </c>
      <c r="C377" s="35">
        <v>1.4547767433115765E-2</v>
      </c>
      <c r="D377" s="30">
        <v>143</v>
      </c>
      <c r="E377"/>
      <c r="F377"/>
      <c r="G377"/>
      <c r="H377"/>
      <c r="I377"/>
    </row>
    <row r="378" spans="1:9" ht="15.75">
      <c r="A378" s="21">
        <v>3.1735292242511082</v>
      </c>
      <c r="B378" s="21">
        <v>5.4707757488916542E-3</v>
      </c>
      <c r="C378" s="35">
        <v>1.723877538951182E-3</v>
      </c>
      <c r="D378" s="30">
        <v>144</v>
      </c>
      <c r="E378"/>
      <c r="F378"/>
      <c r="G378"/>
      <c r="H378"/>
      <c r="I378"/>
    </row>
    <row r="379" spans="1:9" ht="15.75">
      <c r="A379" s="21">
        <v>3.1753092304573007</v>
      </c>
      <c r="B379" s="21">
        <v>-5.8309230457300743E-2</v>
      </c>
      <c r="C379" s="35">
        <v>-1.8363323451462136E-2</v>
      </c>
      <c r="D379" s="30">
        <v>145</v>
      </c>
      <c r="E379"/>
      <c r="F379"/>
      <c r="G379"/>
      <c r="H379"/>
      <c r="I379"/>
    </row>
    <row r="380" spans="1:9" ht="15.75">
      <c r="A380" s="21">
        <v>3.0804085676488628</v>
      </c>
      <c r="B380" s="21">
        <v>7.759143235113708E-2</v>
      </c>
      <c r="C380" s="35">
        <v>2.5188682165742424E-2</v>
      </c>
      <c r="D380" s="30">
        <v>146</v>
      </c>
      <c r="E380"/>
      <c r="F380"/>
      <c r="G380"/>
      <c r="H380"/>
      <c r="I380"/>
    </row>
    <row r="381" spans="1:9" ht="15.75">
      <c r="A381" s="21">
        <v>3.1916279164420112</v>
      </c>
      <c r="B381" s="21">
        <v>-5.6627916442011372E-2</v>
      </c>
      <c r="C381" s="35">
        <v>-1.7742643542590485E-2</v>
      </c>
      <c r="D381" s="30">
        <v>147</v>
      </c>
      <c r="E381"/>
      <c r="F381"/>
      <c r="G381"/>
      <c r="H381"/>
      <c r="I381"/>
    </row>
    <row r="382" spans="1:9" ht="15.75">
      <c r="A382" s="21">
        <v>3.1066551110440468</v>
      </c>
      <c r="B382" s="21">
        <v>-9.6551110440468157E-3</v>
      </c>
      <c r="C382" s="35">
        <v>-3.1078799219531141E-3</v>
      </c>
      <c r="D382" s="30">
        <v>148</v>
      </c>
      <c r="E382"/>
      <c r="F382"/>
      <c r="G382"/>
      <c r="H382"/>
      <c r="I382"/>
    </row>
    <row r="383" spans="1:9" ht="15.75">
      <c r="A383" s="21">
        <v>3.0828565499520537</v>
      </c>
      <c r="B383" s="21">
        <v>-1.7856549952053768E-2</v>
      </c>
      <c r="C383" s="35">
        <v>-5.7922091614452456E-3</v>
      </c>
      <c r="D383" s="30">
        <v>149</v>
      </c>
      <c r="E383"/>
      <c r="F383"/>
      <c r="G383"/>
      <c r="H383"/>
      <c r="I383"/>
    </row>
    <row r="384" spans="1:9" ht="15.75">
      <c r="A384" s="21">
        <v>3.0476993571876352</v>
      </c>
      <c r="B384" s="21">
        <v>6.300642812364643E-3</v>
      </c>
      <c r="C384" s="35">
        <v>2.0673439450335966E-3</v>
      </c>
      <c r="D384" s="30">
        <v>150</v>
      </c>
      <c r="E384"/>
      <c r="F384"/>
      <c r="G384"/>
      <c r="H384"/>
      <c r="I384"/>
    </row>
    <row r="385" spans="1:9" ht="15.75">
      <c r="A385" s="21">
        <v>3.0460914431154484</v>
      </c>
      <c r="B385" s="21">
        <v>-4.091443115448623E-3</v>
      </c>
      <c r="C385" s="35">
        <v>-1.3431780338360496E-3</v>
      </c>
      <c r="D385" s="30">
        <v>151</v>
      </c>
      <c r="E385"/>
      <c r="F385"/>
      <c r="G385"/>
      <c r="H385"/>
      <c r="I385"/>
    </row>
    <row r="386" spans="1:9" ht="15.75">
      <c r="A386" s="21">
        <v>3.031409798127195</v>
      </c>
      <c r="B386" s="21">
        <v>5.5902018728049008E-3</v>
      </c>
      <c r="C386" s="35">
        <v>1.8440930936683413E-3</v>
      </c>
      <c r="D386" s="30">
        <v>152</v>
      </c>
      <c r="E386"/>
      <c r="F386"/>
      <c r="G386"/>
      <c r="H386"/>
      <c r="I386"/>
    </row>
    <row r="387" spans="1:9" ht="15.75">
      <c r="A387" s="21">
        <v>3.0335112590231703</v>
      </c>
      <c r="B387" s="21">
        <v>-6.5112590231701795E-3</v>
      </c>
      <c r="C387" s="35">
        <v>-2.146443005214653E-3</v>
      </c>
      <c r="D387" s="30">
        <v>153</v>
      </c>
      <c r="E387"/>
      <c r="F387"/>
      <c r="G387"/>
      <c r="H387"/>
      <c r="I387"/>
    </row>
    <row r="388" spans="1:9" ht="15.75">
      <c r="A388" s="21">
        <v>3.0194793036825205</v>
      </c>
      <c r="B388" s="21">
        <v>-1.5479303682520484E-2</v>
      </c>
      <c r="C388" s="35">
        <v>-5.1264811332344994E-3</v>
      </c>
      <c r="D388" s="30">
        <v>154</v>
      </c>
      <c r="E388"/>
      <c r="F388"/>
      <c r="G388"/>
      <c r="H388"/>
      <c r="I388"/>
    </row>
    <row r="389" spans="1:9" ht="15.75">
      <c r="A389" s="21">
        <v>2.9905313201877886</v>
      </c>
      <c r="B389" s="21">
        <v>3.2468679812211576E-2</v>
      </c>
      <c r="C389" s="35">
        <v>1.0857160930912012E-2</v>
      </c>
      <c r="D389" s="30">
        <v>155</v>
      </c>
      <c r="E389"/>
      <c r="F389"/>
      <c r="G389"/>
      <c r="H389"/>
      <c r="I389"/>
    </row>
    <row r="390" spans="1:9" ht="15.75">
      <c r="A390" s="21">
        <v>3.0352057131859671</v>
      </c>
      <c r="B390" s="21">
        <v>-1.0205713185967191E-2</v>
      </c>
      <c r="C390" s="35">
        <v>-3.3624453003729196E-3</v>
      </c>
      <c r="D390" s="30">
        <v>156</v>
      </c>
      <c r="E390"/>
      <c r="F390"/>
      <c r="G390"/>
      <c r="H390"/>
      <c r="I390"/>
    </row>
    <row r="391" spans="1:9" ht="15.75">
      <c r="A391" s="21">
        <v>3.019656543854524</v>
      </c>
      <c r="B391" s="21">
        <v>-1.4656543854524084E-2</v>
      </c>
      <c r="C391" s="35">
        <v>-4.8537122158321139E-3</v>
      </c>
      <c r="D391" s="30">
        <v>157</v>
      </c>
      <c r="E391"/>
      <c r="F391"/>
      <c r="G391"/>
      <c r="H391"/>
      <c r="I391"/>
    </row>
    <row r="392" spans="1:9" ht="15.75">
      <c r="A392" s="21">
        <v>2.9948986729772011</v>
      </c>
      <c r="B392" s="21">
        <v>5.2101327022799016E-2</v>
      </c>
      <c r="C392" s="35">
        <v>1.7396691077700324E-2</v>
      </c>
      <c r="D392" s="30">
        <v>158</v>
      </c>
      <c r="E392"/>
      <c r="F392"/>
      <c r="G392"/>
      <c r="H392"/>
      <c r="I392"/>
    </row>
    <row r="393" spans="1:9" ht="15.75">
      <c r="A393" s="21">
        <v>3.0738743982761112</v>
      </c>
      <c r="B393" s="21">
        <v>-3.3874398276111162E-2</v>
      </c>
      <c r="C393" s="35">
        <v>-1.1020098379786951E-2</v>
      </c>
      <c r="D393" s="30">
        <v>159</v>
      </c>
      <c r="E393"/>
      <c r="F393"/>
      <c r="G393"/>
      <c r="H393"/>
      <c r="I393"/>
    </row>
    <row r="394" spans="1:9" ht="15.75">
      <c r="A394" s="21">
        <v>3.0266104258788307</v>
      </c>
      <c r="B394" s="21">
        <v>7.2389574121169531E-2</v>
      </c>
      <c r="C394" s="35">
        <v>2.3917704605193751E-2</v>
      </c>
      <c r="D394" s="30">
        <v>160</v>
      </c>
      <c r="E394"/>
      <c r="F394"/>
      <c r="G394"/>
      <c r="H394"/>
      <c r="I394"/>
    </row>
    <row r="395" spans="1:9" ht="15.75">
      <c r="A395" s="21">
        <v>3.1394739072707698</v>
      </c>
      <c r="B395" s="21">
        <v>-4.3473907270769718E-2</v>
      </c>
      <c r="C395" s="35">
        <v>-1.3847513486284322E-2</v>
      </c>
      <c r="D395" s="30">
        <v>161</v>
      </c>
      <c r="E395"/>
      <c r="F395"/>
      <c r="G395"/>
      <c r="H395"/>
      <c r="I395"/>
    </row>
    <row r="396" spans="1:9" ht="15.75">
      <c r="A396" s="21">
        <v>3.0843641467135288</v>
      </c>
      <c r="B396" s="21">
        <v>-2.2364146713528932E-2</v>
      </c>
      <c r="C396" s="35">
        <v>-7.2508126958220932E-3</v>
      </c>
      <c r="D396" s="30">
        <v>162</v>
      </c>
      <c r="E396"/>
      <c r="F396"/>
      <c r="G396"/>
      <c r="H396"/>
      <c r="I396"/>
    </row>
    <row r="397" spans="1:9" ht="15.75">
      <c r="A397" s="21">
        <v>3.049876988266897</v>
      </c>
      <c r="B397" s="21">
        <v>6.3123011733102974E-2</v>
      </c>
      <c r="C397" s="35">
        <v>2.0696904162345525E-2</v>
      </c>
      <c r="D397" s="30">
        <v>163</v>
      </c>
      <c r="E397"/>
      <c r="F397"/>
      <c r="G397"/>
      <c r="H397"/>
      <c r="I397"/>
    </row>
    <row r="398" spans="1:9" ht="15.75">
      <c r="A398" s="21">
        <v>3.1463968876555817</v>
      </c>
      <c r="B398" s="21">
        <v>-3.3396887655581686E-2</v>
      </c>
      <c r="C398" s="35">
        <v>-1.0614327705004218E-2</v>
      </c>
      <c r="D398" s="30">
        <v>164</v>
      </c>
      <c r="E398"/>
      <c r="F398"/>
      <c r="G398"/>
      <c r="H398"/>
      <c r="I398"/>
    </row>
    <row r="399" spans="1:9" ht="15.75">
      <c r="A399" s="21">
        <v>3.1005384732638746</v>
      </c>
      <c r="B399" s="21">
        <v>-1.0538473263874693E-2</v>
      </c>
      <c r="C399" s="35">
        <v>-3.3989171089952815E-3</v>
      </c>
      <c r="D399" s="30">
        <v>165</v>
      </c>
      <c r="E399"/>
      <c r="F399"/>
      <c r="G399"/>
      <c r="H399"/>
      <c r="I399"/>
    </row>
    <row r="400" spans="1:9" ht="15.75">
      <c r="A400" s="21">
        <v>3.082796969873093</v>
      </c>
      <c r="B400" s="21">
        <v>-3.9796969873092891E-2</v>
      </c>
      <c r="C400" s="35">
        <v>-1.2909371023136558E-2</v>
      </c>
      <c r="D400" s="30">
        <v>166</v>
      </c>
      <c r="E400"/>
      <c r="F400"/>
      <c r="G400"/>
      <c r="H400"/>
      <c r="I400"/>
    </row>
    <row r="401" spans="1:9" ht="15.75">
      <c r="A401" s="21">
        <v>3.0179910042830254</v>
      </c>
      <c r="B401" s="21">
        <v>2.1008995716974788E-2</v>
      </c>
      <c r="C401" s="35">
        <v>6.9612519345351159E-3</v>
      </c>
      <c r="D401" s="30">
        <v>167</v>
      </c>
      <c r="E401"/>
      <c r="F401"/>
      <c r="G401"/>
      <c r="H401"/>
      <c r="I401"/>
    </row>
    <row r="402" spans="1:9" ht="15.75">
      <c r="A402" s="22">
        <v>3.0393175678081237</v>
      </c>
      <c r="B402" s="22">
        <v>-4.3175678081235347E-3</v>
      </c>
      <c r="C402" s="36">
        <v>-1.4205714644150371E-3</v>
      </c>
      <c r="D402" s="31">
        <v>168</v>
      </c>
      <c r="E402"/>
      <c r="F402"/>
      <c r="G402"/>
      <c r="H402"/>
      <c r="I402"/>
    </row>
  </sheetData>
  <phoneticPr fontId="7" type="noConversion"/>
  <dataValidations count="2">
    <dataValidation type="whole" operator="greaterThanOrEqual" allowBlank="1" showInputMessage="1" showErrorMessage="1" sqref="B224" xr:uid="{FBB45806-92AF-40BB-B203-7537F071E135}">
      <formula1>0</formula1>
    </dataValidation>
    <dataValidation type="whole" allowBlank="1" showInputMessage="1" showErrorMessage="1" sqref="B223:E223" xr:uid="{42E1F0D3-8200-4AB0-9285-A657825CB7C6}">
      <formula1>0</formula1>
      <formula2>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</dc:creator>
  <cp:lastModifiedBy>Aleks Maisashvili</cp:lastModifiedBy>
  <dcterms:created xsi:type="dcterms:W3CDTF">2015-06-05T18:17:20Z</dcterms:created>
  <dcterms:modified xsi:type="dcterms:W3CDTF">2025-03-18T18:59:47Z</dcterms:modified>
</cp:coreProperties>
</file>