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210" windowWidth="11100" windowHeight="6345"/>
  </bookViews>
  <sheets>
    <sheet name="Sheet1" sheetId="1" r:id="rId1"/>
    <sheet name="SimData" sheetId="4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Sheet1!$A$1:$H$84</definedName>
  </definedNames>
  <calcPr calcId="125725"/>
</workbook>
</file>

<file path=xl/calcChain.xml><?xml version="1.0" encoding="utf-8"?>
<calcChain xmlns="http://schemas.openxmlformats.org/spreadsheetml/2006/main">
  <c r="B119" i="4"/>
  <c r="B117"/>
  <c r="B115"/>
  <c r="B113"/>
  <c r="B111"/>
  <c r="B8"/>
  <c r="B7"/>
  <c r="B6"/>
  <c r="B4"/>
  <c r="B3"/>
  <c r="B5"/>
  <c r="C78" i="1"/>
  <c r="B78"/>
  <c r="A78"/>
  <c r="F14"/>
  <c r="C14" s="1"/>
  <c r="B77"/>
  <c r="A77"/>
  <c r="B76"/>
  <c r="A76"/>
  <c r="B75"/>
  <c r="A75"/>
  <c r="B74"/>
  <c r="A74"/>
  <c r="B73"/>
  <c r="A73"/>
  <c r="C72"/>
  <c r="B72"/>
  <c r="A72"/>
  <c r="C71"/>
  <c r="B71"/>
  <c r="A71"/>
  <c r="C53"/>
  <c r="F17"/>
  <c r="F16"/>
  <c r="E81"/>
  <c r="E36"/>
  <c r="E27"/>
  <c r="E25"/>
  <c r="D84"/>
  <c r="B2" i="4"/>
  <c r="B82" i="1"/>
  <c r="D66"/>
  <c r="E28"/>
  <c r="D85"/>
  <c r="E39"/>
  <c r="E35"/>
  <c r="A1"/>
  <c r="E37"/>
  <c r="C49"/>
  <c r="C66" s="1"/>
  <c r="E38"/>
  <c r="E26"/>
  <c r="D52" l="1"/>
  <c r="E52" s="1"/>
  <c r="C73"/>
  <c r="C15"/>
  <c r="D24" s="1"/>
  <c r="C54"/>
  <c r="D53" s="1"/>
  <c r="D28" l="1"/>
  <c r="C55"/>
  <c r="E53"/>
  <c r="C16"/>
  <c r="C74"/>
  <c r="D27"/>
  <c r="C17" l="1"/>
  <c r="C75"/>
  <c r="C56"/>
  <c r="D55"/>
  <c r="D54"/>
  <c r="E54" s="1"/>
  <c r="C76" l="1"/>
  <c r="D25"/>
  <c r="C18"/>
  <c r="C57"/>
  <c r="D56"/>
  <c r="E56" s="1"/>
  <c r="E55"/>
  <c r="D26"/>
  <c r="D39"/>
  <c r="D38"/>
  <c r="D36"/>
  <c r="D35"/>
  <c r="D37"/>
  <c r="D57" l="1"/>
  <c r="E57" s="1"/>
  <c r="E58" s="1"/>
  <c r="C77"/>
  <c r="B84"/>
  <c r="B85"/>
</calcChain>
</file>

<file path=xl/sharedStrings.xml><?xml version="1.0" encoding="utf-8"?>
<sst xmlns="http://schemas.openxmlformats.org/spreadsheetml/2006/main" count="81" uniqueCount="78">
  <si>
    <t xml:space="preserve">The Sample Empirical Distribution </t>
  </si>
  <si>
    <t>Obs</t>
  </si>
  <si>
    <t xml:space="preserve">X </t>
  </si>
  <si>
    <t>Prob(X)</t>
  </si>
  <si>
    <t>Pseudo min</t>
  </si>
  <si>
    <t>No. Obs =</t>
  </si>
  <si>
    <t>Prob(Xi)=</t>
  </si>
  <si>
    <t>Pseudo max</t>
  </si>
  <si>
    <t>Interpolation formula is</t>
  </si>
  <si>
    <t>Random Xi</t>
  </si>
  <si>
    <t>The interpolation formula must be repeated for each random number.</t>
  </si>
  <si>
    <t>The process below makes use of what is best called a table look up function to perform the interpolation.</t>
  </si>
  <si>
    <t>Check each</t>
  </si>
  <si>
    <t xml:space="preserve">Interpolated </t>
  </si>
  <si>
    <t>interval find</t>
  </si>
  <si>
    <t>random</t>
  </si>
  <si>
    <t>where U(0,1)</t>
  </si>
  <si>
    <t>value for</t>
  </si>
  <si>
    <t>fits</t>
  </si>
  <si>
    <t>Xi</t>
  </si>
  <si>
    <t xml:space="preserve">Completed random value </t>
  </si>
  <si>
    <t>Observations</t>
  </si>
  <si>
    <t>Information about the distribution</t>
  </si>
  <si>
    <t>James W. Richardson</t>
  </si>
  <si>
    <t>Prob(Xi)</t>
  </si>
  <si>
    <t>Empirical Distribution</t>
  </si>
  <si>
    <t>Empirical</t>
  </si>
  <si>
    <t>Random No</t>
  </si>
  <si>
    <t>Xi  =  XL + (XU -XL) *((USD-PL) / (PU-PL))</t>
  </si>
  <si>
    <t>USD Random Number</t>
  </si>
  <si>
    <t>The Interpolate formula works as follows:</t>
  </si>
  <si>
    <t>Average</t>
  </si>
  <si>
    <t>Std Dev.</t>
  </si>
  <si>
    <t>because both procedures use the same USD.</t>
  </si>
  <si>
    <t>Completed random value.</t>
  </si>
  <si>
    <t xml:space="preserve">Type in your sample </t>
  </si>
  <si>
    <t>in B24:B28 to see how the corresponding random number in Column D changes.  Study the formulas for Column D in E.</t>
  </si>
  <si>
    <t>Simulate 5 X values using 5 random deviates typed to test the random numbers for the Inverse Transform.  Change the values</t>
  </si>
  <si>
    <t>Simetar are tied to the USDs in B24:B28.</t>
  </si>
  <si>
    <t>Random Xi for the USDs in B24:B28</t>
  </si>
  <si>
    <t>As I did here, you can put the =UNIFORM()  function from Simetar in the random number cell and press F9 repeatedly.</t>
  </si>
  <si>
    <t>The Simetar command to simulate the X distribution is the following:</t>
  </si>
  <si>
    <t>Step 4.   Demonstrate how to use Simetar's Interpolate function to easily do what is being done in Step 3.</t>
  </si>
  <si>
    <t>Demonstrate four ways to simulate the empirical or cumulative distribution using commands in Excel and Simetar.</t>
  </si>
  <si>
    <t>Use this table look up function type with different numbers for the USD in the box, as long as they are between 0 and 1.</t>
  </si>
  <si>
    <t xml:space="preserve">The interpolate formula is tied to the random USD in Step 3 and the parameters for the  Empirical </t>
  </si>
  <si>
    <t xml:space="preserve">distribution in Step 1.  The completed random number will be the same as that calculated in Step 3 </t>
  </si>
  <si>
    <t>Step 5.  Demonstrate how to simulate an empirical distribution the easy way using =EMPIRICAL in Simetar.</t>
  </si>
  <si>
    <t>Chapter 5</t>
  </si>
  <si>
    <t>=empirical(Sorted Xis, Probabilities of Xs, USD)</t>
  </si>
  <si>
    <t>For this example, the empirical formulas from</t>
  </si>
  <si>
    <t>Variable</t>
  </si>
  <si>
    <t>Mean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</si>
  <si>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</si>
  <si>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</si>
  <si>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</si>
  <si>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</si>
  <si>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</si>
  <si>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</si>
  <si>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</si>
  <si>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</si>
  <si>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</si>
  <si>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</si>
  <si>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</si>
  <si>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</si>
  <si>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</si>
  <si>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</si>
  <si>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</si>
  <si>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6:36:30 PM 3/27/2005 (0.39 sec.).  © 2005.</t>
  </si>
  <si>
    <t xml:space="preserve">EMP </t>
  </si>
  <si>
    <t>USD</t>
  </si>
  <si>
    <t>Several of these methods are very dated and should not be used in most cases.</t>
  </si>
  <si>
    <t xml:space="preserve">Step 1.  This is an application of a table lookup function to simulate an Empirical Distribution.  This procedure is provided to </t>
  </si>
  <si>
    <t>demonstrate how the =EMP() function works.</t>
  </si>
  <si>
    <t>of Random USD's 0-1</t>
  </si>
  <si>
    <t>Step 2.  An alternative way to simulate an empirical distribution is to use the Empirical function in Simetar.</t>
  </si>
  <si>
    <t>Step 3.  The procedure demonstrated in Step 1 is not fast and they use a set of fixed random numbers.</t>
  </si>
  <si>
    <t>© 2011</t>
  </si>
</sst>
</file>

<file path=xl/styles.xml><?xml version="1.0" encoding="utf-8"?>
<styleSheet xmlns="http://schemas.openxmlformats.org/spreadsheetml/2006/main">
  <numFmts count="1">
    <numFmt numFmtId="165" formatCode="0.000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2" xfId="0" applyNumberFormat="1" applyFont="1" applyBorder="1"/>
    <xf numFmtId="0" fontId="2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 applyBorder="1"/>
    <xf numFmtId="0" fontId="2" fillId="0" borderId="4" xfId="0" applyNumberFormat="1" applyFont="1" applyBorder="1"/>
    <xf numFmtId="0" fontId="3" fillId="0" borderId="3" xfId="0" applyNumberFormat="1" applyFont="1" applyBorder="1"/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6" xfId="0" applyNumberFormat="1" applyFont="1" applyBorder="1"/>
    <xf numFmtId="0" fontId="3" fillId="0" borderId="0" xfId="0" applyNumberFormat="1" applyFont="1" applyBorder="1"/>
    <xf numFmtId="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4" fillId="0" borderId="3" xfId="0" applyNumberFormat="1" applyFont="1" applyBorder="1"/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4" fillId="0" borderId="7" xfId="0" applyNumberFormat="1" applyFont="1" applyBorder="1"/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1" fillId="0" borderId="0" xfId="0" applyNumberFormat="1" applyFon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2" fillId="0" borderId="8" xfId="0" applyNumberFormat="1" applyFont="1" applyBorder="1"/>
    <xf numFmtId="0" fontId="2" fillId="0" borderId="7" xfId="0" applyNumberFormat="1" applyFont="1" applyBorder="1"/>
    <xf numFmtId="2" fontId="2" fillId="0" borderId="7" xfId="0" applyNumberFormat="1" applyFont="1" applyBorder="1"/>
    <xf numFmtId="0" fontId="2" fillId="0" borderId="9" xfId="0" applyNumberFormat="1" applyFont="1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9" xfId="0" applyBorder="1"/>
    <xf numFmtId="0" fontId="2" fillId="0" borderId="3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3" xfId="0" applyNumberFormat="1" applyFont="1" applyBorder="1"/>
    <xf numFmtId="0" fontId="2" fillId="0" borderId="3" xfId="0" quotePrefix="1" applyNumberFormat="1" applyFont="1" applyBorder="1"/>
    <xf numFmtId="0" fontId="1" fillId="0" borderId="3" xfId="0" quotePrefix="1" applyNumberFormat="1" applyFont="1" applyBorder="1"/>
    <xf numFmtId="0" fontId="2" fillId="0" borderId="0" xfId="0" applyNumberFormat="1" applyFont="1" applyBorder="1" applyAlignment="1">
      <alignment horizontal="left" indent="1"/>
    </xf>
    <xf numFmtId="0" fontId="2" fillId="0" borderId="7" xfId="0" applyNumberFormat="1" applyFont="1" applyBorder="1" applyAlignment="1">
      <alignment horizontal="left" indent="1"/>
    </xf>
    <xf numFmtId="0" fontId="1" fillId="0" borderId="7" xfId="0" applyNumberFormat="1" applyFont="1" applyBorder="1"/>
    <xf numFmtId="0" fontId="3" fillId="0" borderId="7" xfId="0" applyNumberFormat="1" applyFont="1" applyBorder="1"/>
    <xf numFmtId="0" fontId="1" fillId="0" borderId="10" xfId="0" applyNumberFormat="1" applyFon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/>
    <xf numFmtId="0" fontId="1" fillId="0" borderId="3" xfId="0" applyNumberFormat="1" applyFont="1" applyFill="1" applyBorder="1"/>
    <xf numFmtId="0" fontId="2" fillId="0" borderId="0" xfId="0" quotePrefix="1" applyNumberFormat="1" applyFont="1" applyBorder="1" applyAlignment="1">
      <alignment horizontal="left" indent="2"/>
    </xf>
    <xf numFmtId="0" fontId="2" fillId="0" borderId="7" xfId="0" applyNumberFormat="1" applyFont="1" applyFill="1" applyBorder="1"/>
    <xf numFmtId="0" fontId="2" fillId="0" borderId="11" xfId="0" applyNumberFormat="1" applyFont="1" applyFill="1" applyBorder="1"/>
    <xf numFmtId="165" fontId="2" fillId="0" borderId="0" xfId="0" applyNumberFormat="1" applyFont="1" applyFill="1" applyBorder="1"/>
    <xf numFmtId="165" fontId="2" fillId="0" borderId="7" xfId="0" applyNumberFormat="1" applyFont="1" applyFill="1" applyBorder="1"/>
    <xf numFmtId="0" fontId="1" fillId="0" borderId="12" xfId="0" applyFont="1" applyBorder="1"/>
    <xf numFmtId="0" fontId="0" fillId="0" borderId="13" xfId="0" applyBorder="1"/>
    <xf numFmtId="0" fontId="1" fillId="0" borderId="14" xfId="0" applyFont="1" applyFill="1" applyBorder="1"/>
    <xf numFmtId="0" fontId="0" fillId="0" borderId="0" xfId="0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" fillId="0" borderId="0" xfId="0" applyFont="1"/>
    <xf numFmtId="0" fontId="1" fillId="0" borderId="3" xfId="0" applyNumberFormat="1" applyFont="1" applyBorder="1" applyAlignment="1">
      <alignment horizontal="right"/>
    </xf>
    <xf numFmtId="0" fontId="1" fillId="0" borderId="14" xfId="0" applyNumberFormat="1" applyFont="1" applyFill="1" applyBorder="1"/>
    <xf numFmtId="0" fontId="1" fillId="0" borderId="0" xfId="0" applyNumberFormat="1" applyFont="1" applyFill="1" applyBorder="1"/>
    <xf numFmtId="0" fontId="1" fillId="0" borderId="0" xfId="0" quotePrefix="1" applyNumberFormat="1" applyFont="1" applyFill="1" applyBorder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Simetar%202008/PBJ12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Matrix"/>
      <sheetName val="Sets"/>
    </sheetNames>
    <definedNames>
      <definedName name="interpolate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061"/>
  <sheetViews>
    <sheetView tabSelected="1" zoomScaleNormal="100" workbookViewId="0">
      <selection activeCell="A3" sqref="A3"/>
    </sheetView>
  </sheetViews>
  <sheetFormatPr defaultColWidth="14.7109375" defaultRowHeight="12.75"/>
  <cols>
    <col min="1" max="1" width="15" style="4" customWidth="1"/>
    <col min="2" max="3" width="14.7109375" style="4" customWidth="1"/>
    <col min="4" max="4" width="15" style="4" customWidth="1"/>
    <col min="5" max="5" width="13.7109375" style="4" customWidth="1"/>
    <col min="6" max="7" width="14.7109375" style="4" customWidth="1"/>
    <col min="8" max="8" width="15" style="4" customWidth="1"/>
    <col min="9" max="10" width="13.7109375" style="4" customWidth="1"/>
    <col min="11" max="16384" width="14.7109375" style="4"/>
  </cols>
  <sheetData>
    <row r="1" spans="1:11">
      <c r="A1" s="48" t="str">
        <f ca="1">_xll.WBNAME()</f>
        <v>Empirical Distribution Demo.xlsx</v>
      </c>
      <c r="B1" s="2"/>
      <c r="C1" s="2"/>
      <c r="D1" s="2"/>
      <c r="E1" s="2"/>
      <c r="F1" s="2"/>
      <c r="G1" s="2"/>
      <c r="H1" s="2"/>
      <c r="I1" s="2"/>
      <c r="J1" s="6"/>
      <c r="K1" s="6"/>
    </row>
    <row r="2" spans="1:1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5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5" t="s">
        <v>48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1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8" t="s">
        <v>71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thickBot="1">
      <c r="A8" s="8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48" t="s">
        <v>72</v>
      </c>
      <c r="B9" s="2"/>
      <c r="C9" s="2"/>
      <c r="D9" s="2"/>
      <c r="E9" s="2"/>
      <c r="F9" s="2"/>
      <c r="G9" s="2"/>
      <c r="H9" s="3"/>
      <c r="I9" s="6"/>
      <c r="J9" s="6"/>
      <c r="K9" s="6"/>
    </row>
    <row r="10" spans="1:11">
      <c r="A10" s="41" t="s">
        <v>73</v>
      </c>
      <c r="B10" s="6"/>
      <c r="C10" s="6"/>
      <c r="D10" s="6"/>
      <c r="E10" s="6"/>
      <c r="F10" s="6"/>
      <c r="G10" s="6"/>
      <c r="H10" s="7"/>
      <c r="I10" s="6"/>
      <c r="J10" s="6"/>
      <c r="K10" s="6"/>
    </row>
    <row r="11" spans="1:11">
      <c r="A11" s="15" t="s">
        <v>0</v>
      </c>
      <c r="B11" s="6"/>
      <c r="C11" s="6"/>
      <c r="D11" s="6"/>
      <c r="E11" s="6"/>
      <c r="F11" s="6"/>
      <c r="G11" s="6"/>
      <c r="H11" s="7"/>
      <c r="I11" s="6"/>
      <c r="J11" s="6"/>
      <c r="K11" s="6"/>
    </row>
    <row r="12" spans="1:11">
      <c r="A12" s="9" t="s">
        <v>21</v>
      </c>
      <c r="B12" s="10" t="s">
        <v>19</v>
      </c>
      <c r="C12" s="10" t="s">
        <v>24</v>
      </c>
      <c r="D12" s="6"/>
      <c r="E12" s="11" t="s">
        <v>22</v>
      </c>
      <c r="F12" s="11"/>
      <c r="G12" s="6"/>
      <c r="H12" s="7"/>
      <c r="I12" s="6"/>
      <c r="J12" s="6"/>
      <c r="K12" s="6"/>
    </row>
    <row r="13" spans="1:11">
      <c r="A13" s="37" t="s">
        <v>4</v>
      </c>
      <c r="B13" s="6">
        <v>9.9990000000000006</v>
      </c>
      <c r="C13" s="6">
        <v>0</v>
      </c>
      <c r="D13" s="6"/>
      <c r="E13" s="6" t="s">
        <v>5</v>
      </c>
      <c r="F13" s="49">
        <v>5</v>
      </c>
      <c r="G13" s="6"/>
      <c r="H13" s="7"/>
      <c r="I13" s="6"/>
      <c r="J13" s="6"/>
      <c r="K13" s="6"/>
    </row>
    <row r="14" spans="1:11">
      <c r="A14" s="5">
        <v>1</v>
      </c>
      <c r="B14" s="6">
        <v>10</v>
      </c>
      <c r="C14" s="6">
        <f>$F$14/2</f>
        <v>0.1</v>
      </c>
      <c r="D14" s="6"/>
      <c r="E14" s="6" t="s">
        <v>6</v>
      </c>
      <c r="F14" s="49">
        <f>1/F13</f>
        <v>0.2</v>
      </c>
      <c r="G14" s="6"/>
      <c r="H14" s="7"/>
      <c r="I14" s="6"/>
      <c r="J14" s="6"/>
      <c r="K14" s="6"/>
    </row>
    <row r="15" spans="1:11">
      <c r="A15" s="5">
        <v>2</v>
      </c>
      <c r="B15" s="6">
        <v>13</v>
      </c>
      <c r="C15" s="6">
        <f>$F$14+C14</f>
        <v>0.30000000000000004</v>
      </c>
      <c r="D15" s="6"/>
      <c r="E15" s="6"/>
      <c r="F15" s="6"/>
      <c r="G15" s="6"/>
      <c r="H15" s="7"/>
      <c r="I15" s="6"/>
      <c r="J15" s="6"/>
      <c r="K15" s="6"/>
    </row>
    <row r="16" spans="1:11">
      <c r="A16" s="5">
        <v>3</v>
      </c>
      <c r="B16" s="6">
        <v>18</v>
      </c>
      <c r="C16" s="6">
        <f>$F$14+C15</f>
        <v>0.5</v>
      </c>
      <c r="D16" s="6"/>
      <c r="E16" s="50" t="s">
        <v>31</v>
      </c>
      <c r="F16" s="49">
        <f>AVERAGE(B14:B18)</f>
        <v>18.600000000000001</v>
      </c>
      <c r="G16" s="6"/>
      <c r="H16" s="7"/>
      <c r="I16" s="6"/>
      <c r="J16" s="6"/>
      <c r="K16" s="6"/>
    </row>
    <row r="17" spans="1:11">
      <c r="A17" s="5">
        <v>4</v>
      </c>
      <c r="B17" s="6">
        <v>22</v>
      </c>
      <c r="C17" s="6">
        <f>$F$14+C16</f>
        <v>0.7</v>
      </c>
      <c r="D17" s="6"/>
      <c r="E17" s="50" t="s">
        <v>32</v>
      </c>
      <c r="F17" s="49">
        <f>STDEV(B14:B18)</f>
        <v>7.8612976028134192</v>
      </c>
      <c r="G17" s="6"/>
      <c r="H17" s="7"/>
      <c r="I17" s="6"/>
      <c r="J17" s="6"/>
      <c r="K17" s="6"/>
    </row>
    <row r="18" spans="1:11">
      <c r="A18" s="5">
        <v>5</v>
      </c>
      <c r="B18" s="6">
        <v>30</v>
      </c>
      <c r="C18" s="6">
        <f>$F$14+C17</f>
        <v>0.89999999999999991</v>
      </c>
      <c r="D18" s="6"/>
      <c r="E18" s="6"/>
      <c r="F18" s="6"/>
      <c r="G18" s="6"/>
      <c r="H18" s="7"/>
      <c r="I18" s="6"/>
      <c r="J18" s="6"/>
      <c r="K18" s="6"/>
    </row>
    <row r="19" spans="1:11">
      <c r="A19" s="37" t="s">
        <v>7</v>
      </c>
      <c r="B19" s="6">
        <v>30.001000000000001</v>
      </c>
      <c r="C19" s="6">
        <v>1</v>
      </c>
      <c r="D19" s="6"/>
      <c r="E19" s="6"/>
      <c r="F19" s="6"/>
      <c r="G19" s="6"/>
      <c r="H19" s="7"/>
      <c r="I19" s="6"/>
      <c r="J19" s="6"/>
      <c r="K19" s="6"/>
    </row>
    <row r="20" spans="1:11">
      <c r="A20" s="15" t="s">
        <v>37</v>
      </c>
      <c r="B20" s="6"/>
      <c r="C20" s="6"/>
      <c r="D20" s="6"/>
      <c r="E20" s="6"/>
      <c r="F20" s="6"/>
      <c r="G20" s="6"/>
      <c r="H20" s="7"/>
      <c r="I20" s="6"/>
      <c r="J20" s="6"/>
      <c r="K20" s="6"/>
    </row>
    <row r="21" spans="1:11">
      <c r="A21" s="20" t="s">
        <v>36</v>
      </c>
      <c r="B21" s="6"/>
      <c r="C21" s="6"/>
      <c r="D21" s="6"/>
      <c r="E21" s="6"/>
      <c r="F21" s="6"/>
      <c r="G21" s="6"/>
      <c r="H21" s="7"/>
      <c r="I21" s="6"/>
      <c r="J21" s="6"/>
      <c r="K21" s="6"/>
    </row>
    <row r="22" spans="1:11">
      <c r="A22" s="5"/>
      <c r="B22" s="23" t="s">
        <v>35</v>
      </c>
      <c r="C22" s="6"/>
      <c r="D22" s="24" t="s">
        <v>25</v>
      </c>
      <c r="E22" s="6"/>
      <c r="F22" s="23" t="s">
        <v>8</v>
      </c>
      <c r="G22" s="6"/>
      <c r="H22" s="7"/>
      <c r="I22" s="6"/>
      <c r="J22" s="6"/>
      <c r="K22" s="6"/>
    </row>
    <row r="23" spans="1:11" ht="13.5" thickBot="1">
      <c r="A23" s="8"/>
      <c r="B23" s="21" t="s">
        <v>74</v>
      </c>
      <c r="C23" s="12"/>
      <c r="D23" s="22" t="s">
        <v>9</v>
      </c>
      <c r="E23" s="28"/>
      <c r="F23" s="47" t="s">
        <v>28</v>
      </c>
      <c r="G23" s="28"/>
      <c r="H23" s="30"/>
      <c r="I23" s="6"/>
      <c r="J23" s="6"/>
      <c r="K23" s="6"/>
    </row>
    <row r="24" spans="1:11">
      <c r="A24" s="5"/>
      <c r="B24" s="55">
        <v>0.1</v>
      </c>
      <c r="C24" s="6"/>
      <c r="D24" s="13">
        <f>B14+(B15-B14)*((B24-C14)/(C15-C14))</f>
        <v>10</v>
      </c>
      <c r="E24" s="49" t="s">
        <v>10</v>
      </c>
      <c r="F24" s="6"/>
      <c r="G24" s="6"/>
      <c r="H24" s="7"/>
      <c r="I24" s="6"/>
      <c r="J24" s="6"/>
      <c r="K24" s="6"/>
    </row>
    <row r="25" spans="1:11">
      <c r="A25" s="5"/>
      <c r="B25" s="55">
        <v>0.8</v>
      </c>
      <c r="C25" s="6"/>
      <c r="D25" s="13">
        <f>B17+(B18-B17)*((B25-C17)/(C18-C17))</f>
        <v>26.000000000000004</v>
      </c>
      <c r="E25" s="44" t="str">
        <f ca="1">_xll.VFORMULA(D25)</f>
        <v>=B17+(B18-B17)*((B25-C17)/(C18-C17))</v>
      </c>
      <c r="F25" s="6"/>
      <c r="G25" s="6"/>
      <c r="H25" s="7"/>
      <c r="I25" s="6"/>
      <c r="J25" s="6"/>
      <c r="K25" s="6"/>
    </row>
    <row r="26" spans="1:11">
      <c r="A26" s="5"/>
      <c r="B26" s="55">
        <v>0.55000000000000004</v>
      </c>
      <c r="C26" s="6"/>
      <c r="D26" s="13">
        <f>B16+(B17-B16)*((B26-C16)/(C17-C16))</f>
        <v>19</v>
      </c>
      <c r="E26" s="44" t="str">
        <f ca="1">_xll.VFORMULA(D26)</f>
        <v>=B16+(B17-B16)*((B26-C16)/(C17-C16))</v>
      </c>
      <c r="F26" s="6"/>
      <c r="G26" s="6"/>
      <c r="H26" s="7"/>
      <c r="I26" s="6"/>
      <c r="J26" s="6"/>
      <c r="K26" s="6"/>
    </row>
    <row r="27" spans="1:11">
      <c r="A27" s="5"/>
      <c r="B27" s="55">
        <v>0.11</v>
      </c>
      <c r="C27" s="6"/>
      <c r="D27" s="13">
        <f>B14+(B15-B14)*((B27-C14)/(C15-C14))</f>
        <v>10.15</v>
      </c>
      <c r="E27" s="44" t="str">
        <f ca="1">_xll.VFORMULA(D27)</f>
        <v>=B14+(B15-B14)*((B27-C14)/(C15-C14))</v>
      </c>
      <c r="F27" s="6"/>
      <c r="G27" s="6"/>
      <c r="H27" s="7"/>
      <c r="I27" s="6"/>
      <c r="J27" s="6"/>
      <c r="K27" s="6"/>
    </row>
    <row r="28" spans="1:11" ht="13.5" thickBot="1">
      <c r="A28" s="27"/>
      <c r="B28" s="56">
        <v>0.25</v>
      </c>
      <c r="C28" s="28"/>
      <c r="D28" s="29">
        <f>B14+(B15-B14)*((B28-C14)/(C15-C14))</f>
        <v>12.25</v>
      </c>
      <c r="E28" s="45" t="str">
        <f ca="1">_xll.VFORMULA(D28)</f>
        <v>=B14+(B15-B14)*((B28-C14)/(C15-C14))</v>
      </c>
      <c r="F28" s="28"/>
      <c r="G28" s="28"/>
      <c r="H28" s="30"/>
      <c r="I28" s="6"/>
      <c r="J28" s="6"/>
      <c r="K28" s="6"/>
    </row>
    <row r="29" spans="1:1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3.5" thickBo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48" t="s">
        <v>75</v>
      </c>
      <c r="B31" s="2"/>
      <c r="C31" s="2"/>
      <c r="D31" s="2"/>
      <c r="E31" s="2"/>
      <c r="F31" s="2"/>
      <c r="G31" s="2"/>
      <c r="H31" s="3"/>
      <c r="I31" s="6"/>
      <c r="J31" s="6"/>
      <c r="K31" s="6"/>
    </row>
    <row r="32" spans="1:11">
      <c r="A32" s="41" t="s">
        <v>30</v>
      </c>
      <c r="B32" s="6"/>
      <c r="C32" s="6"/>
      <c r="D32" s="6"/>
      <c r="E32" s="6"/>
      <c r="F32" s="6"/>
      <c r="G32" s="6"/>
      <c r="H32" s="7"/>
      <c r="I32" s="6"/>
      <c r="J32" s="6"/>
      <c r="K32" s="6"/>
    </row>
    <row r="33" spans="1:11">
      <c r="A33" s="43" t="s">
        <v>49</v>
      </c>
      <c r="B33" s="6"/>
      <c r="C33" s="6"/>
      <c r="D33" s="6"/>
      <c r="E33" s="6"/>
      <c r="F33" s="6"/>
      <c r="G33" s="6"/>
      <c r="H33" s="7"/>
      <c r="I33" s="6"/>
      <c r="J33" s="6"/>
      <c r="K33" s="6"/>
    </row>
    <row r="34" spans="1:11" ht="13.5" thickBot="1">
      <c r="A34" s="42"/>
      <c r="B34" s="6"/>
      <c r="C34" s="6"/>
      <c r="D34" s="46" t="s">
        <v>39</v>
      </c>
      <c r="E34" s="28"/>
      <c r="F34" s="28"/>
      <c r="G34" s="28"/>
      <c r="H34" s="7"/>
      <c r="I34" s="6"/>
      <c r="J34" s="6"/>
      <c r="K34" s="6"/>
    </row>
    <row r="35" spans="1:11">
      <c r="A35" s="5" t="s">
        <v>50</v>
      </c>
      <c r="B35" s="6"/>
      <c r="C35" s="6"/>
      <c r="D35" s="6">
        <f ca="1">_xll.EMP($B$13:$B$19,$C$13:$C$19,B24)</f>
        <v>10</v>
      </c>
      <c r="E35" s="52" t="str">
        <f ca="1">_xll.VFORMULA(D35)</f>
        <v>=EMP($B$13:$B$19,$C$13:$C$19,B24)</v>
      </c>
      <c r="F35" s="6"/>
      <c r="G35" s="6"/>
      <c r="H35" s="7"/>
      <c r="I35" s="6"/>
      <c r="J35" s="6"/>
      <c r="K35" s="6"/>
    </row>
    <row r="36" spans="1:11">
      <c r="A36" s="5" t="s">
        <v>38</v>
      </c>
      <c r="B36" s="6"/>
      <c r="C36" s="6"/>
      <c r="D36" s="6">
        <f ca="1">_xll.EMP($B$13:$B$19,$C$13:$C$19,B25)</f>
        <v>26.000000000000004</v>
      </c>
      <c r="E36" s="52" t="str">
        <f ca="1">_xll.VFORMULA(D36)</f>
        <v>=EMP($B$13:$B$19,$C$13:$C$19,B25)</v>
      </c>
      <c r="F36" s="6"/>
      <c r="G36" s="6"/>
      <c r="H36" s="7"/>
      <c r="I36" s="6"/>
      <c r="J36" s="6"/>
      <c r="K36" s="6"/>
    </row>
    <row r="37" spans="1:11">
      <c r="A37" s="5"/>
      <c r="B37" s="6"/>
      <c r="C37" s="6"/>
      <c r="D37" s="6">
        <f ca="1">_xll.EMP($B$13:$B$19,$C$13:$C$19,B26)</f>
        <v>19</v>
      </c>
      <c r="E37" s="52" t="str">
        <f ca="1">_xll.VFORMULA(D37)</f>
        <v>=EMP($B$13:$B$19,$C$13:$C$19,B26)</v>
      </c>
      <c r="F37" s="6"/>
      <c r="G37" s="6"/>
      <c r="H37" s="7"/>
      <c r="I37" s="6"/>
      <c r="J37" s="6"/>
      <c r="K37" s="6"/>
    </row>
    <row r="38" spans="1:11">
      <c r="A38" s="5"/>
      <c r="B38" s="6"/>
      <c r="C38" s="6"/>
      <c r="D38" s="6">
        <f ca="1">_xll.EMP($B$13:$B$19,$C$13:$C$19,B27)</f>
        <v>10.15</v>
      </c>
      <c r="E38" s="52" t="str">
        <f ca="1">_xll.VFORMULA(D38)</f>
        <v>=EMP($B$13:$B$19,$C$13:$C$19,B27)</v>
      </c>
      <c r="F38" s="6"/>
      <c r="G38" s="6"/>
      <c r="H38" s="7"/>
      <c r="I38" s="6"/>
      <c r="J38" s="6"/>
      <c r="K38" s="6"/>
    </row>
    <row r="39" spans="1:11">
      <c r="A39" s="5"/>
      <c r="B39" s="6"/>
      <c r="C39" s="6"/>
      <c r="D39" s="6">
        <f ca="1">_xll.EMP($B$13:$B$19,$C$13:$C$19,B28)</f>
        <v>12.25</v>
      </c>
      <c r="E39" s="52" t="str">
        <f ca="1">_xll.VFORMULA(D39)</f>
        <v>=EMP($B$13:$B$19,$C$13:$C$19,B28)</v>
      </c>
      <c r="F39" s="6"/>
      <c r="G39" s="6"/>
      <c r="H39" s="7"/>
      <c r="I39" s="6"/>
      <c r="J39" s="6"/>
      <c r="K39" s="6"/>
    </row>
    <row r="40" spans="1:11" ht="13.5" thickBot="1">
      <c r="A40" s="27"/>
      <c r="B40" s="28"/>
      <c r="C40" s="28"/>
      <c r="D40" s="28"/>
      <c r="E40" s="28"/>
      <c r="F40" s="28"/>
      <c r="G40" s="28"/>
      <c r="H40" s="30"/>
      <c r="I40" s="6"/>
      <c r="J40" s="6"/>
      <c r="K40" s="6"/>
    </row>
    <row r="41" spans="1:1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3.5" thickBo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48" t="s">
        <v>76</v>
      </c>
      <c r="B43" s="2"/>
      <c r="C43" s="2"/>
      <c r="D43" s="2"/>
      <c r="E43" s="2"/>
      <c r="F43" s="2"/>
      <c r="G43" s="2"/>
      <c r="H43" s="3"/>
      <c r="I43" s="6"/>
      <c r="J43" s="6"/>
      <c r="K43" s="6"/>
    </row>
    <row r="44" spans="1:11">
      <c r="A44" s="41" t="s">
        <v>11</v>
      </c>
      <c r="B44" s="6"/>
      <c r="C44" s="6"/>
      <c r="D44" s="6"/>
      <c r="E44" s="6"/>
      <c r="F44" s="6"/>
      <c r="G44" s="6"/>
      <c r="H44" s="7"/>
      <c r="I44" s="6"/>
      <c r="J44" s="6"/>
      <c r="K44" s="6"/>
    </row>
    <row r="45" spans="1:11">
      <c r="A45" s="41" t="s">
        <v>44</v>
      </c>
      <c r="B45" s="6"/>
      <c r="C45" s="6"/>
      <c r="D45" s="6"/>
      <c r="E45" s="6"/>
      <c r="F45" s="6"/>
      <c r="G45" s="6"/>
      <c r="H45" s="7"/>
      <c r="I45" s="6"/>
      <c r="J45" s="6"/>
      <c r="K45" s="6"/>
    </row>
    <row r="46" spans="1:11">
      <c r="A46" s="41" t="s">
        <v>40</v>
      </c>
      <c r="B46" s="6"/>
      <c r="C46" s="6"/>
      <c r="D46" s="6"/>
      <c r="E46" s="6"/>
      <c r="F46" s="6"/>
      <c r="G46" s="6"/>
      <c r="H46" s="7"/>
      <c r="I46" s="6"/>
      <c r="J46" s="6"/>
      <c r="K46" s="6"/>
    </row>
    <row r="47" spans="1:11">
      <c r="A47" s="5"/>
      <c r="B47" s="6"/>
      <c r="C47" s="6"/>
      <c r="D47" s="6"/>
      <c r="E47" s="6"/>
      <c r="F47" s="6"/>
      <c r="G47" s="6"/>
      <c r="H47" s="7"/>
      <c r="I47" s="6"/>
      <c r="J47" s="6"/>
      <c r="K47" s="6"/>
    </row>
    <row r="48" spans="1:11" ht="13.5" thickBot="1">
      <c r="A48" s="5"/>
      <c r="B48" s="6"/>
      <c r="C48" s="6"/>
      <c r="D48" s="14" t="s">
        <v>12</v>
      </c>
      <c r="E48" s="14" t="s">
        <v>13</v>
      </c>
      <c r="F48" s="6"/>
      <c r="G48" s="6"/>
      <c r="H48" s="7"/>
      <c r="I48" s="6"/>
      <c r="J48" s="6"/>
      <c r="K48" s="6"/>
    </row>
    <row r="49" spans="1:256" ht="13.5" thickBot="1">
      <c r="A49" s="20"/>
      <c r="B49" s="63" t="s">
        <v>29</v>
      </c>
      <c r="C49" s="64">
        <f ca="1">_xll.UNIFORM()</f>
        <v>0.607666015625</v>
      </c>
      <c r="D49" s="14" t="s">
        <v>14</v>
      </c>
      <c r="E49" s="14" t="s">
        <v>15</v>
      </c>
      <c r="F49" s="6"/>
      <c r="G49" s="6"/>
      <c r="H49" s="7"/>
      <c r="I49" s="6"/>
      <c r="J49" s="6"/>
      <c r="K49" s="6"/>
    </row>
    <row r="50" spans="1:256">
      <c r="A50" s="5"/>
      <c r="B50" s="6"/>
      <c r="C50" s="6"/>
      <c r="D50" s="14" t="s">
        <v>16</v>
      </c>
      <c r="E50" s="14" t="s">
        <v>17</v>
      </c>
      <c r="F50" s="6"/>
      <c r="G50" s="6"/>
      <c r="H50" s="7"/>
      <c r="I50" s="6"/>
      <c r="J50" s="6"/>
      <c r="K50" s="6"/>
    </row>
    <row r="51" spans="1:256" s="20" customFormat="1">
      <c r="A51" s="16" t="s">
        <v>1</v>
      </c>
      <c r="B51" s="17" t="s">
        <v>2</v>
      </c>
      <c r="C51" s="17" t="s">
        <v>3</v>
      </c>
      <c r="D51" s="17" t="s">
        <v>18</v>
      </c>
      <c r="E51" s="17" t="s">
        <v>19</v>
      </c>
      <c r="F51" s="1"/>
      <c r="G51" s="1"/>
      <c r="H51" s="18"/>
      <c r="I51" s="1"/>
      <c r="J51" s="1"/>
      <c r="K51" s="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>
      <c r="A52" s="37" t="s">
        <v>4</v>
      </c>
      <c r="B52" s="6">
        <v>9.9990000000000006</v>
      </c>
      <c r="C52" s="6">
        <v>0</v>
      </c>
      <c r="D52" s="6">
        <f ca="1">IF(C49&lt;C53,1,0)</f>
        <v>0</v>
      </c>
      <c r="E52" s="6">
        <f ca="1">(B52+(B53-B52)*((C49-C52)/(C53-C52)))*D52</f>
        <v>0</v>
      </c>
      <c r="F52" s="6"/>
      <c r="G52" s="6"/>
      <c r="H52" s="7"/>
      <c r="I52" s="6"/>
      <c r="J52" s="6"/>
      <c r="K52" s="6"/>
    </row>
    <row r="53" spans="1:256">
      <c r="A53" s="5">
        <v>1</v>
      </c>
      <c r="B53" s="6">
        <v>10</v>
      </c>
      <c r="C53" s="6">
        <f>F14/2</f>
        <v>0.1</v>
      </c>
      <c r="D53" s="6">
        <f ca="1">IF(AND(C49&gt;=C53,C49&lt;C54),1,0)</f>
        <v>0</v>
      </c>
      <c r="E53" s="6">
        <f ca="1">(B53+(B54-B53)*((C49-C53)/(C54-C53)))*D53</f>
        <v>0</v>
      </c>
      <c r="F53" s="6"/>
      <c r="G53" s="6"/>
      <c r="H53" s="7"/>
      <c r="I53" s="6"/>
      <c r="J53" s="6"/>
      <c r="K53" s="6"/>
    </row>
    <row r="54" spans="1:256">
      <c r="A54" s="5">
        <v>2</v>
      </c>
      <c r="B54" s="6">
        <v>13</v>
      </c>
      <c r="C54" s="6">
        <f>F14+C53</f>
        <v>0.30000000000000004</v>
      </c>
      <c r="D54" s="6">
        <f ca="1">IF(AND(C49&gt;=C54,C49&lt;C55),1,0)</f>
        <v>0</v>
      </c>
      <c r="E54" s="6">
        <f ca="1">(B54+(B55-B54)*((C49-C54)/(C55-C54)))*D54</f>
        <v>0</v>
      </c>
      <c r="F54" s="6"/>
      <c r="G54" s="6"/>
      <c r="H54" s="7"/>
      <c r="I54" s="6"/>
      <c r="J54" s="6"/>
      <c r="K54" s="6"/>
    </row>
    <row r="55" spans="1:256">
      <c r="A55" s="5">
        <v>3</v>
      </c>
      <c r="B55" s="6">
        <v>18</v>
      </c>
      <c r="C55" s="6">
        <f>F14+C54</f>
        <v>0.5</v>
      </c>
      <c r="D55" s="6">
        <f ca="1">IF(AND(C49&gt;=C55,C49&lt;C56),1,0)</f>
        <v>1</v>
      </c>
      <c r="E55" s="6">
        <f ca="1">(B55+(B56-B55)*((C49-C55)/(C56-C55)))*D55</f>
        <v>20.1533203125</v>
      </c>
      <c r="F55" s="6"/>
      <c r="G55" s="6"/>
      <c r="H55" s="7"/>
      <c r="I55" s="6"/>
      <c r="J55" s="6"/>
      <c r="K55" s="6"/>
    </row>
    <row r="56" spans="1:256">
      <c r="A56" s="5">
        <v>4</v>
      </c>
      <c r="B56" s="6">
        <v>22</v>
      </c>
      <c r="C56" s="6">
        <f>F14+C55</f>
        <v>0.7</v>
      </c>
      <c r="D56" s="6">
        <f ca="1">IF(AND(C49&gt;=C56,C49&lt;C57),1,0)</f>
        <v>0</v>
      </c>
      <c r="E56" s="6">
        <f ca="1">(B56+(B57-B56)*((C49-C56)/(C57-C56)))*D56</f>
        <v>0</v>
      </c>
      <c r="F56" s="6"/>
      <c r="G56" s="6"/>
      <c r="H56" s="7"/>
      <c r="I56" s="6"/>
      <c r="J56" s="6"/>
      <c r="K56" s="6"/>
    </row>
    <row r="57" spans="1:256">
      <c r="A57" s="5">
        <v>5</v>
      </c>
      <c r="B57" s="6">
        <v>30</v>
      </c>
      <c r="C57" s="6">
        <f>F14+C56</f>
        <v>0.89999999999999991</v>
      </c>
      <c r="D57" s="6">
        <f ca="1">IF(C49&gt;=C57,1,0)</f>
        <v>0</v>
      </c>
      <c r="E57" s="6">
        <f ca="1">(B57+(B58-B57)*((C49-C57)/(C58-C57)))*D57</f>
        <v>0</v>
      </c>
      <c r="F57" s="6"/>
      <c r="G57" s="6"/>
      <c r="H57" s="7"/>
      <c r="I57" s="6"/>
      <c r="J57" s="6"/>
      <c r="K57" s="6"/>
    </row>
    <row r="58" spans="1:256" ht="13.5" thickBot="1">
      <c r="A58" s="38" t="s">
        <v>7</v>
      </c>
      <c r="B58" s="28">
        <v>30.001000000000001</v>
      </c>
      <c r="C58" s="28">
        <v>1</v>
      </c>
      <c r="D58" s="28"/>
      <c r="E58" s="54">
        <f ca="1">SUM(E52:E57)</f>
        <v>20.1533203125</v>
      </c>
      <c r="F58" s="28" t="s">
        <v>20</v>
      </c>
      <c r="G58" s="28"/>
      <c r="H58" s="30"/>
      <c r="I58" s="6"/>
      <c r="J58" s="6"/>
      <c r="K58" s="6"/>
    </row>
    <row r="59" spans="1:256">
      <c r="A59" s="3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56" ht="13.5" thickBo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256">
      <c r="A61" s="48" t="s">
        <v>42</v>
      </c>
      <c r="B61" s="2"/>
      <c r="C61" s="2"/>
      <c r="D61" s="2"/>
      <c r="E61" s="2"/>
      <c r="F61" s="2"/>
      <c r="G61" s="2"/>
      <c r="H61" s="3"/>
      <c r="I61" s="6"/>
      <c r="J61" s="6"/>
    </row>
    <row r="62" spans="1:256">
      <c r="A62" s="41" t="s">
        <v>45</v>
      </c>
      <c r="B62" s="6"/>
      <c r="C62" s="6"/>
      <c r="D62" s="6"/>
      <c r="E62" s="6"/>
      <c r="F62" s="6"/>
      <c r="G62" s="6"/>
      <c r="H62" s="7"/>
      <c r="I62" s="6"/>
      <c r="J62" s="6"/>
    </row>
    <row r="63" spans="1:256">
      <c r="A63" s="41" t="s">
        <v>46</v>
      </c>
      <c r="B63" s="6"/>
      <c r="C63" s="6"/>
      <c r="D63" s="6"/>
      <c r="E63" s="6"/>
      <c r="F63" s="6"/>
      <c r="G63" s="6"/>
      <c r="H63" s="7"/>
      <c r="I63" s="6"/>
      <c r="J63" s="6"/>
    </row>
    <row r="64" spans="1:256">
      <c r="A64" s="51" t="s">
        <v>33</v>
      </c>
      <c r="B64" s="6"/>
      <c r="C64" s="6"/>
      <c r="D64" s="6"/>
      <c r="E64" s="6"/>
      <c r="F64" s="6"/>
      <c r="G64" s="6"/>
      <c r="H64" s="7"/>
      <c r="I64" s="6"/>
      <c r="J64" s="6"/>
    </row>
    <row r="65" spans="1:10">
      <c r="A65" s="5"/>
      <c r="B65" s="6"/>
      <c r="C65" s="6"/>
      <c r="D65" s="50"/>
      <c r="E65" s="6"/>
      <c r="F65" s="6"/>
      <c r="G65" s="6"/>
      <c r="H65" s="7"/>
      <c r="I65" s="6"/>
      <c r="J65" s="6"/>
    </row>
    <row r="66" spans="1:10">
      <c r="A66" s="51" t="s">
        <v>34</v>
      </c>
      <c r="B66" s="6"/>
      <c r="C66" s="65">
        <f ca="1">[1]!interpolate($C$49,$C$52:$C$58,$B$52:$B$58)</f>
        <v>20.1533203125</v>
      </c>
      <c r="D66" s="66" t="str">
        <f ca="1">_xll.VFORMULA(C66)</f>
        <v>=interpolate($C$49,$C$52:$C$58,$B$52:$B$58)</v>
      </c>
      <c r="E66" s="6"/>
      <c r="F66" s="6"/>
      <c r="G66" s="6"/>
      <c r="H66" s="7"/>
      <c r="I66" s="6"/>
      <c r="J66" s="6"/>
    </row>
    <row r="67" spans="1:10" ht="13.5" thickBot="1">
      <c r="A67" s="27"/>
      <c r="B67" s="28"/>
      <c r="C67" s="28"/>
      <c r="D67" s="53"/>
      <c r="E67" s="28"/>
      <c r="F67" s="28"/>
      <c r="G67" s="28"/>
      <c r="H67" s="30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customFormat="1" ht="13.5" thickBot="1"/>
    <row r="70" spans="1:10" customFormat="1">
      <c r="A70" s="57" t="s">
        <v>47</v>
      </c>
      <c r="B70" s="58"/>
      <c r="C70" s="58"/>
      <c r="D70" s="58"/>
      <c r="E70" s="58"/>
      <c r="F70" s="58"/>
      <c r="G70" s="58"/>
      <c r="H70" s="31"/>
    </row>
    <row r="71" spans="1:10" customFormat="1">
      <c r="A71" s="32" t="str">
        <f t="shared" ref="A71:C78" si="0">A12</f>
        <v>Observations</v>
      </c>
      <c r="B71" s="25" t="str">
        <f t="shared" si="0"/>
        <v>Xi</v>
      </c>
      <c r="C71" s="25" t="str">
        <f t="shared" si="0"/>
        <v>Prob(Xi)</v>
      </c>
      <c r="D71" s="33"/>
      <c r="E71" s="33"/>
      <c r="F71" s="33"/>
      <c r="G71" s="33"/>
      <c r="H71" s="34"/>
    </row>
    <row r="72" spans="1:10" customFormat="1">
      <c r="A72" s="39" t="str">
        <f t="shared" si="0"/>
        <v>Pseudo min</v>
      </c>
      <c r="B72" s="33">
        <f t="shared" si="0"/>
        <v>9.9990000000000006</v>
      </c>
      <c r="C72" s="33">
        <f t="shared" si="0"/>
        <v>0</v>
      </c>
      <c r="D72" s="33"/>
      <c r="E72" s="33"/>
      <c r="F72" s="33"/>
      <c r="G72" s="33"/>
      <c r="H72" s="34"/>
    </row>
    <row r="73" spans="1:10" customFormat="1">
      <c r="A73" s="35">
        <f t="shared" si="0"/>
        <v>1</v>
      </c>
      <c r="B73" s="33">
        <f t="shared" si="0"/>
        <v>10</v>
      </c>
      <c r="C73" s="33">
        <f t="shared" si="0"/>
        <v>0.1</v>
      </c>
      <c r="D73" s="33"/>
      <c r="E73" s="33"/>
      <c r="F73" s="33"/>
      <c r="G73" s="33"/>
      <c r="H73" s="34"/>
    </row>
    <row r="74" spans="1:10" customFormat="1">
      <c r="A74" s="35">
        <f t="shared" si="0"/>
        <v>2</v>
      </c>
      <c r="B74" s="33">
        <f t="shared" si="0"/>
        <v>13</v>
      </c>
      <c r="C74" s="33">
        <f t="shared" si="0"/>
        <v>0.30000000000000004</v>
      </c>
      <c r="D74" s="33"/>
      <c r="E74" s="33"/>
      <c r="F74" s="33"/>
      <c r="G74" s="33"/>
      <c r="H74" s="34"/>
    </row>
    <row r="75" spans="1:10" customFormat="1">
      <c r="A75" s="35">
        <f t="shared" si="0"/>
        <v>3</v>
      </c>
      <c r="B75" s="33">
        <f t="shared" si="0"/>
        <v>18</v>
      </c>
      <c r="C75" s="33">
        <f t="shared" si="0"/>
        <v>0.5</v>
      </c>
      <c r="D75" s="33"/>
      <c r="E75" s="33"/>
      <c r="F75" s="33"/>
      <c r="G75" s="33"/>
      <c r="H75" s="34"/>
    </row>
    <row r="76" spans="1:10" customFormat="1">
      <c r="A76" s="35">
        <f t="shared" si="0"/>
        <v>4</v>
      </c>
      <c r="B76" s="33">
        <f t="shared" si="0"/>
        <v>22</v>
      </c>
      <c r="C76" s="33">
        <f t="shared" si="0"/>
        <v>0.7</v>
      </c>
      <c r="D76" s="33"/>
      <c r="E76" s="33"/>
      <c r="F76" s="33"/>
      <c r="G76" s="33"/>
      <c r="H76" s="34"/>
    </row>
    <row r="77" spans="1:10" customFormat="1">
      <c r="A77" s="35">
        <f t="shared" si="0"/>
        <v>5</v>
      </c>
      <c r="B77" s="33">
        <f t="shared" si="0"/>
        <v>30</v>
      </c>
      <c r="C77" s="33">
        <f t="shared" si="0"/>
        <v>0.89999999999999991</v>
      </c>
      <c r="D77" s="33"/>
      <c r="E77" s="33"/>
      <c r="F77" s="33"/>
      <c r="G77" s="33"/>
      <c r="H77" s="34"/>
    </row>
    <row r="78" spans="1:10" customFormat="1">
      <c r="A78" s="39" t="str">
        <f t="shared" si="0"/>
        <v>Pseudo max</v>
      </c>
      <c r="B78" s="33">
        <f t="shared" si="0"/>
        <v>30.001000000000001</v>
      </c>
      <c r="C78" s="33">
        <f t="shared" si="0"/>
        <v>1</v>
      </c>
      <c r="D78" s="33"/>
      <c r="E78" s="33"/>
      <c r="F78" s="33"/>
      <c r="G78" s="33"/>
      <c r="H78" s="34"/>
    </row>
    <row r="79" spans="1:10" customFormat="1">
      <c r="A79" s="35"/>
      <c r="B79" s="33"/>
      <c r="C79" s="33"/>
      <c r="D79" s="33"/>
      <c r="E79" s="33"/>
      <c r="F79" s="33"/>
      <c r="G79" s="33"/>
      <c r="H79" s="34"/>
    </row>
    <row r="80" spans="1:10" customFormat="1">
      <c r="A80" s="35"/>
      <c r="B80" s="33"/>
      <c r="C80" s="33"/>
      <c r="D80" s="33"/>
      <c r="E80" s="33"/>
      <c r="F80" s="33"/>
      <c r="G80" s="33"/>
      <c r="H80" s="34"/>
    </row>
    <row r="81" spans="1:8" customFormat="1">
      <c r="A81" s="35" t="s">
        <v>41</v>
      </c>
      <c r="B81" s="33"/>
      <c r="C81" s="33"/>
      <c r="D81" s="33"/>
      <c r="E81" s="33" t="str">
        <f ca="1">_xll.VFORMULA(C81)</f>
        <v/>
      </c>
      <c r="F81" s="33"/>
      <c r="G81" s="33"/>
      <c r="H81" s="34"/>
    </row>
    <row r="82" spans="1:8" customFormat="1">
      <c r="A82" s="61" t="s">
        <v>70</v>
      </c>
      <c r="B82" s="4">
        <f ca="1">_xll.UNIFORM()</f>
        <v>5.7037353515625E-2</v>
      </c>
      <c r="C82" s="33"/>
      <c r="D82" s="33"/>
      <c r="E82" s="33"/>
      <c r="F82" s="33"/>
      <c r="G82" s="33"/>
      <c r="H82" s="34"/>
    </row>
    <row r="83" spans="1:8" customFormat="1" ht="13.5" thickBot="1">
      <c r="A83" s="5"/>
      <c r="B83" s="33" t="s">
        <v>27</v>
      </c>
      <c r="C83" s="33"/>
      <c r="D83" s="33"/>
      <c r="E83" s="33"/>
      <c r="F83" s="33"/>
      <c r="G83" s="33"/>
      <c r="H83" s="34"/>
    </row>
    <row r="84" spans="1:8" customFormat="1" ht="13.5" thickBot="1">
      <c r="A84" s="40" t="s">
        <v>26</v>
      </c>
      <c r="B84" s="59">
        <f ca="1">_xll.EMPIRICAL(B72:B78,C72:C78,B82)</f>
        <v>9.9995703735351569</v>
      </c>
      <c r="C84" s="26"/>
      <c r="D84" s="26" t="str">
        <f ca="1">_xll.VFORMULA(B84)</f>
        <v>=EMPIRICAL(B72:B78,C72:C78,B82)</v>
      </c>
      <c r="E84" s="26"/>
      <c r="F84" s="26"/>
      <c r="G84" s="26"/>
      <c r="H84" s="36"/>
    </row>
    <row r="85" spans="1:8" customFormat="1">
      <c r="A85" s="60" t="s">
        <v>69</v>
      </c>
      <c r="B85" s="62">
        <f ca="1">_xll.EMP(B72:B78,C72:C78,B82)</f>
        <v>9.9995703735351569</v>
      </c>
      <c r="D85" s="33" t="str">
        <f ca="1">_xll.VFORMULA(B85)</f>
        <v>=EMP(B72:B78,C72:C78,B82)</v>
      </c>
    </row>
    <row r="86" spans="1:8" customFormat="1">
      <c r="D86" s="33"/>
    </row>
    <row r="87" spans="1:8" customFormat="1"/>
    <row r="88" spans="1:8" customFormat="1"/>
    <row r="89" spans="1:8" customFormat="1"/>
    <row r="90" spans="1:8" customFormat="1"/>
    <row r="91" spans="1:8" customFormat="1"/>
    <row r="92" spans="1:8" customFormat="1"/>
    <row r="93" spans="1:8" customFormat="1"/>
    <row r="94" spans="1:8" customFormat="1"/>
    <row r="95" spans="1:8" customFormat="1"/>
    <row r="96" spans="1:8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</sheetData>
  <phoneticPr fontId="0" type="noConversion"/>
  <printOptions headings="1"/>
  <pageMargins left="0.93" right="0.75" top="0.5" bottom="0.75" header="0.5" footer="0.5"/>
  <pageSetup scale="64" orientation="portrait" r:id="rId1"/>
  <headerFooter alignWithMargins="0">
    <oddFooter>demoempirical.xls&amp;RPage &amp;P</oddFooter>
  </headerFooter>
  <rowBreaks count="1" manualBreakCount="1"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workbookViewId="0"/>
  </sheetViews>
  <sheetFormatPr defaultRowHeight="12.75"/>
  <sheetData>
    <row r="1" spans="1:2">
      <c r="A1" t="s">
        <v>68</v>
      </c>
    </row>
    <row r="2" spans="1:2">
      <c r="A2" t="s">
        <v>51</v>
      </c>
      <c r="B2" t="str">
        <f ca="1">ADDRESS(ROW(Sheet1!$B$84),COLUMN(Sheet1!$B$84),4,,_xll.WSNAME(Sheet1!$B$84))</f>
        <v>Sheet1!B84</v>
      </c>
    </row>
    <row r="3" spans="1:2">
      <c r="A3" t="s">
        <v>52</v>
      </c>
      <c r="B3">
        <f>AVERAGE(B9:B108)</f>
        <v>18.591932942938161</v>
      </c>
    </row>
    <row r="4" spans="1:2">
      <c r="A4" t="s">
        <v>53</v>
      </c>
      <c r="B4">
        <f>STDEV(B9:B108)</f>
        <v>6.7882814395877746</v>
      </c>
    </row>
    <row r="5" spans="1:2">
      <c r="A5" t="s">
        <v>54</v>
      </c>
      <c r="B5">
        <f>100*B4/B3</f>
        <v>36.511972479796356</v>
      </c>
    </row>
    <row r="6" spans="1:2">
      <c r="A6" t="s">
        <v>55</v>
      </c>
      <c r="B6">
        <f>MIN(B9:B108)</f>
        <v>9.99904192750469</v>
      </c>
    </row>
    <row r="7" spans="1:2">
      <c r="A7" t="s">
        <v>56</v>
      </c>
      <c r="B7">
        <f>MAX(B9:B108)</f>
        <v>30.000914564329321</v>
      </c>
    </row>
    <row r="8" spans="1:2">
      <c r="A8" t="s">
        <v>57</v>
      </c>
      <c r="B8" t="str">
        <f>Sheet1!$A$84</f>
        <v>Empirical</v>
      </c>
    </row>
    <row r="9" spans="1:2">
      <c r="A9">
        <v>1</v>
      </c>
      <c r="B9">
        <v>30.000873160319443</v>
      </c>
    </row>
    <row r="10" spans="1:2">
      <c r="A10">
        <v>2</v>
      </c>
      <c r="B10">
        <v>18.223626868059771</v>
      </c>
    </row>
    <row r="11" spans="1:2">
      <c r="A11">
        <v>3</v>
      </c>
      <c r="B11">
        <v>15.45646585808286</v>
      </c>
    </row>
    <row r="12" spans="1:2">
      <c r="A12">
        <v>4</v>
      </c>
      <c r="B12">
        <v>13.916409801672309</v>
      </c>
    </row>
    <row r="13" spans="1:2">
      <c r="A13">
        <v>5</v>
      </c>
      <c r="B13">
        <v>26.009751630762999</v>
      </c>
    </row>
    <row r="14" spans="1:2">
      <c r="A14">
        <v>6</v>
      </c>
      <c r="B14">
        <v>18.455132662843713</v>
      </c>
    </row>
    <row r="15" spans="1:2">
      <c r="A15">
        <v>7</v>
      </c>
      <c r="B15">
        <v>9.9999956037413327</v>
      </c>
    </row>
    <row r="16" spans="1:2">
      <c r="A16">
        <v>8</v>
      </c>
      <c r="B16">
        <v>24.065010668352482</v>
      </c>
    </row>
    <row r="17" spans="1:2">
      <c r="A17">
        <v>9</v>
      </c>
      <c r="B17">
        <v>21.814169027240524</v>
      </c>
    </row>
    <row r="18" spans="1:2">
      <c r="A18">
        <v>10</v>
      </c>
      <c r="B18">
        <v>9.9996057053002083</v>
      </c>
    </row>
    <row r="19" spans="1:2">
      <c r="A19">
        <v>11</v>
      </c>
      <c r="B19">
        <v>18.015390701781818</v>
      </c>
    </row>
    <row r="20" spans="1:2">
      <c r="A20">
        <v>12</v>
      </c>
      <c r="B20">
        <v>11.215309585541325</v>
      </c>
    </row>
    <row r="21" spans="1:2">
      <c r="A21">
        <v>13</v>
      </c>
      <c r="B21">
        <v>20.649093031941238</v>
      </c>
    </row>
    <row r="22" spans="1:2">
      <c r="A22">
        <v>14</v>
      </c>
      <c r="B22">
        <v>11.731011731580601</v>
      </c>
    </row>
    <row r="23" spans="1:2">
      <c r="A23">
        <v>15</v>
      </c>
      <c r="B23">
        <v>21.739865557928539</v>
      </c>
    </row>
    <row r="24" spans="1:2">
      <c r="A24">
        <v>16</v>
      </c>
      <c r="B24">
        <v>28.099181387037781</v>
      </c>
    </row>
    <row r="25" spans="1:2">
      <c r="A25">
        <v>17</v>
      </c>
      <c r="B25">
        <v>12.094670590629025</v>
      </c>
    </row>
    <row r="26" spans="1:2">
      <c r="A26">
        <v>18</v>
      </c>
      <c r="B26">
        <v>12.87379390526884</v>
      </c>
    </row>
    <row r="27" spans="1:2">
      <c r="A27">
        <v>19</v>
      </c>
      <c r="B27">
        <v>10.160349767215166</v>
      </c>
    </row>
    <row r="28" spans="1:2">
      <c r="A28">
        <v>20</v>
      </c>
      <c r="B28">
        <v>22.681944154454847</v>
      </c>
    </row>
    <row r="29" spans="1:2">
      <c r="A29">
        <v>21</v>
      </c>
      <c r="B29">
        <v>10.747298628382222</v>
      </c>
    </row>
    <row r="30" spans="1:2">
      <c r="A30">
        <v>22</v>
      </c>
      <c r="B30">
        <v>17.274341089889486</v>
      </c>
    </row>
    <row r="31" spans="1:2">
      <c r="A31">
        <v>23</v>
      </c>
      <c r="B31">
        <v>14.179017803731609</v>
      </c>
    </row>
    <row r="32" spans="1:2">
      <c r="A32">
        <v>24</v>
      </c>
      <c r="B32">
        <v>16.315111551274338</v>
      </c>
    </row>
    <row r="33" spans="1:2">
      <c r="A33">
        <v>25</v>
      </c>
      <c r="B33">
        <v>15.738865657939776</v>
      </c>
    </row>
    <row r="34" spans="1:2">
      <c r="A34">
        <v>26</v>
      </c>
      <c r="B34">
        <v>16.849945644696696</v>
      </c>
    </row>
    <row r="35" spans="1:2">
      <c r="A35">
        <v>27</v>
      </c>
      <c r="B35">
        <v>9.9995028133201895</v>
      </c>
    </row>
    <row r="36" spans="1:2">
      <c r="A36">
        <v>28</v>
      </c>
      <c r="B36">
        <v>14.292083982504456</v>
      </c>
    </row>
    <row r="37" spans="1:2">
      <c r="A37">
        <v>29</v>
      </c>
      <c r="B37">
        <v>15.115348067510721</v>
      </c>
    </row>
    <row r="38" spans="1:2">
      <c r="A38">
        <v>30</v>
      </c>
      <c r="B38">
        <v>19.657971640037832</v>
      </c>
    </row>
    <row r="39" spans="1:2">
      <c r="A39">
        <v>31</v>
      </c>
      <c r="B39">
        <v>13.549070951132819</v>
      </c>
    </row>
    <row r="40" spans="1:2">
      <c r="A40">
        <v>32</v>
      </c>
      <c r="B40">
        <v>11.004883514927906</v>
      </c>
    </row>
    <row r="41" spans="1:2">
      <c r="A41">
        <v>33</v>
      </c>
      <c r="B41">
        <v>9.9992885776368183</v>
      </c>
    </row>
    <row r="42" spans="1:2">
      <c r="A42">
        <v>34</v>
      </c>
      <c r="B42">
        <v>14.793880946013118</v>
      </c>
    </row>
    <row r="43" spans="1:2">
      <c r="A43">
        <v>35</v>
      </c>
      <c r="B43">
        <v>24.511693243428997</v>
      </c>
    </row>
    <row r="44" spans="1:2">
      <c r="A44">
        <v>36</v>
      </c>
      <c r="B44">
        <v>11.919632643465798</v>
      </c>
    </row>
    <row r="45" spans="1:2">
      <c r="A45">
        <v>37</v>
      </c>
      <c r="B45">
        <v>19.984086706532189</v>
      </c>
    </row>
    <row r="46" spans="1:2">
      <c r="A46">
        <v>38</v>
      </c>
      <c r="B46">
        <v>26.863207070264785</v>
      </c>
    </row>
    <row r="47" spans="1:2">
      <c r="A47">
        <v>39</v>
      </c>
      <c r="B47">
        <v>22.097724491101161</v>
      </c>
    </row>
    <row r="48" spans="1:2">
      <c r="A48">
        <v>40</v>
      </c>
      <c r="B48">
        <v>10.486876607345621</v>
      </c>
    </row>
    <row r="49" spans="1:2">
      <c r="A49">
        <v>41</v>
      </c>
      <c r="B49">
        <v>18.789234586616335</v>
      </c>
    </row>
    <row r="50" spans="1:2">
      <c r="A50">
        <v>42</v>
      </c>
      <c r="B50">
        <v>19.586019992266323</v>
      </c>
    </row>
    <row r="51" spans="1:2">
      <c r="A51">
        <v>43</v>
      </c>
      <c r="B51">
        <v>20.342283683536174</v>
      </c>
    </row>
    <row r="52" spans="1:2">
      <c r="A52">
        <v>44</v>
      </c>
      <c r="B52">
        <v>30.000130871659362</v>
      </c>
    </row>
    <row r="53" spans="1:2">
      <c r="A53">
        <v>45</v>
      </c>
      <c r="B53">
        <v>29.911378448808424</v>
      </c>
    </row>
    <row r="54" spans="1:2">
      <c r="A54">
        <v>46</v>
      </c>
      <c r="B54">
        <v>30.000228413503322</v>
      </c>
    </row>
    <row r="55" spans="1:2">
      <c r="A55">
        <v>47</v>
      </c>
      <c r="B55">
        <v>21.13635501445652</v>
      </c>
    </row>
    <row r="56" spans="1:2">
      <c r="A56">
        <v>48</v>
      </c>
      <c r="B56">
        <v>15.962170809149317</v>
      </c>
    </row>
    <row r="57" spans="1:2">
      <c r="A57">
        <v>49</v>
      </c>
      <c r="B57">
        <v>9.9997213552938131</v>
      </c>
    </row>
    <row r="58" spans="1:2">
      <c r="A58">
        <v>50</v>
      </c>
      <c r="B58">
        <v>19.348701948427756</v>
      </c>
    </row>
    <row r="59" spans="1:2">
      <c r="A59">
        <v>51</v>
      </c>
      <c r="B59">
        <v>18.908429375083287</v>
      </c>
    </row>
    <row r="60" spans="1:2">
      <c r="A60">
        <v>52</v>
      </c>
      <c r="B60">
        <v>21.214292671022541</v>
      </c>
    </row>
    <row r="61" spans="1:2">
      <c r="A61">
        <v>53</v>
      </c>
      <c r="B61">
        <v>26.462395291603734</v>
      </c>
    </row>
    <row r="62" spans="1:2">
      <c r="A62">
        <v>54</v>
      </c>
      <c r="B62">
        <v>12.418560475778895</v>
      </c>
    </row>
    <row r="63" spans="1:2">
      <c r="A63">
        <v>55</v>
      </c>
      <c r="B63">
        <v>16.189824970308649</v>
      </c>
    </row>
    <row r="64" spans="1:2">
      <c r="A64">
        <v>56</v>
      </c>
      <c r="B64">
        <v>11.145771295308547</v>
      </c>
    </row>
    <row r="65" spans="1:2">
      <c r="A65">
        <v>57</v>
      </c>
      <c r="B65">
        <v>24.979686966021475</v>
      </c>
    </row>
    <row r="66" spans="1:2">
      <c r="A66">
        <v>58</v>
      </c>
      <c r="B66">
        <v>9.9993331937891519</v>
      </c>
    </row>
    <row r="67" spans="1:2">
      <c r="A67">
        <v>59</v>
      </c>
      <c r="B67">
        <v>12.261847438060641</v>
      </c>
    </row>
    <row r="68" spans="1:2">
      <c r="A68">
        <v>60</v>
      </c>
      <c r="B68">
        <v>30.0004648677549</v>
      </c>
    </row>
    <row r="69" spans="1:2">
      <c r="A69">
        <v>61</v>
      </c>
      <c r="B69">
        <v>10.856163254719265</v>
      </c>
    </row>
    <row r="70" spans="1:2">
      <c r="A70">
        <v>62</v>
      </c>
      <c r="B70">
        <v>19.17357069919202</v>
      </c>
    </row>
    <row r="71" spans="1:2">
      <c r="A71">
        <v>63</v>
      </c>
      <c r="B71">
        <v>30.000749599438127</v>
      </c>
    </row>
    <row r="72" spans="1:2">
      <c r="A72">
        <v>64</v>
      </c>
      <c r="B72">
        <v>20.164452461610654</v>
      </c>
    </row>
    <row r="73" spans="1:2">
      <c r="A73">
        <v>65</v>
      </c>
      <c r="B73">
        <v>21.549576910061198</v>
      </c>
    </row>
    <row r="74" spans="1:2">
      <c r="A74">
        <v>66</v>
      </c>
      <c r="B74">
        <v>11.585362779927758</v>
      </c>
    </row>
    <row r="75" spans="1:2">
      <c r="A75">
        <v>67</v>
      </c>
      <c r="B75">
        <v>30.000914564329321</v>
      </c>
    </row>
    <row r="76" spans="1:2">
      <c r="A76">
        <v>68</v>
      </c>
      <c r="B76">
        <v>9.999199109786888</v>
      </c>
    </row>
    <row r="77" spans="1:2">
      <c r="A77">
        <v>69</v>
      </c>
      <c r="B77">
        <v>30.000353931082845</v>
      </c>
    </row>
    <row r="78" spans="1:2">
      <c r="A78">
        <v>70</v>
      </c>
      <c r="B78">
        <v>28.43064862658052</v>
      </c>
    </row>
    <row r="79" spans="1:2">
      <c r="A79">
        <v>71</v>
      </c>
      <c r="B79">
        <v>29.008358437616462</v>
      </c>
    </row>
    <row r="80" spans="1:2">
      <c r="A80">
        <v>72</v>
      </c>
      <c r="B80">
        <v>17.116128761872211</v>
      </c>
    </row>
    <row r="81" spans="1:2">
      <c r="A81">
        <v>73</v>
      </c>
      <c r="B81">
        <v>25.797466908068738</v>
      </c>
    </row>
    <row r="82" spans="1:2">
      <c r="A82">
        <v>74</v>
      </c>
      <c r="B82">
        <v>27.969896004528252</v>
      </c>
    </row>
    <row r="83" spans="1:2">
      <c r="A83">
        <v>75</v>
      </c>
      <c r="B83">
        <v>10.024836740310965</v>
      </c>
    </row>
    <row r="84" spans="1:2">
      <c r="A84">
        <v>76</v>
      </c>
      <c r="B84">
        <v>12.736986577286615</v>
      </c>
    </row>
    <row r="85" spans="1:2">
      <c r="A85">
        <v>77</v>
      </c>
      <c r="B85">
        <v>30.000099842643202</v>
      </c>
    </row>
    <row r="86" spans="1:2">
      <c r="A86">
        <v>78</v>
      </c>
      <c r="B86">
        <v>11.363274166922382</v>
      </c>
    </row>
    <row r="87" spans="1:2">
      <c r="A87">
        <v>79</v>
      </c>
      <c r="B87">
        <v>17.928794084333067</v>
      </c>
    </row>
    <row r="88" spans="1:2">
      <c r="A88">
        <v>80</v>
      </c>
      <c r="B88">
        <v>12.230215248286308</v>
      </c>
    </row>
    <row r="89" spans="1:2">
      <c r="A89">
        <v>81</v>
      </c>
      <c r="B89">
        <v>13.016337518176607</v>
      </c>
    </row>
    <row r="90" spans="1:2">
      <c r="A90">
        <v>82</v>
      </c>
      <c r="B90">
        <v>10.305551431282785</v>
      </c>
    </row>
    <row r="91" spans="1:2">
      <c r="A91">
        <v>83</v>
      </c>
      <c r="B91">
        <v>27.415319177465353</v>
      </c>
    </row>
    <row r="92" spans="1:2">
      <c r="A92">
        <v>84</v>
      </c>
      <c r="B92">
        <v>13.286962261490281</v>
      </c>
    </row>
    <row r="93" spans="1:2">
      <c r="A93">
        <v>85</v>
      </c>
      <c r="B93">
        <v>17.549173350573788</v>
      </c>
    </row>
    <row r="94" spans="1:2">
      <c r="A94">
        <v>86</v>
      </c>
      <c r="B94">
        <v>23.737543834032852</v>
      </c>
    </row>
    <row r="95" spans="1:2">
      <c r="A95">
        <v>87</v>
      </c>
      <c r="B95">
        <v>16.708028592741588</v>
      </c>
    </row>
    <row r="96" spans="1:2">
      <c r="A96">
        <v>88</v>
      </c>
      <c r="B96">
        <v>20.846926376467319</v>
      </c>
    </row>
    <row r="97" spans="1:2">
      <c r="A97">
        <v>89</v>
      </c>
      <c r="B97">
        <v>25.388005431412726</v>
      </c>
    </row>
    <row r="98" spans="1:2">
      <c r="A98">
        <v>90</v>
      </c>
      <c r="B98">
        <v>29.454706696014554</v>
      </c>
    </row>
    <row r="99" spans="1:2">
      <c r="A99">
        <v>91</v>
      </c>
      <c r="B99">
        <v>9.9998474744432251</v>
      </c>
    </row>
    <row r="100" spans="1:2">
      <c r="A100">
        <v>92</v>
      </c>
      <c r="B100">
        <v>14.525803275994443</v>
      </c>
    </row>
    <row r="101" spans="1:2">
      <c r="A101">
        <v>93</v>
      </c>
      <c r="B101">
        <v>20.556189615595201</v>
      </c>
    </row>
    <row r="102" spans="1:2">
      <c r="A102">
        <v>94</v>
      </c>
      <c r="B102">
        <v>12.664815773399271</v>
      </c>
    </row>
    <row r="103" spans="1:2">
      <c r="A103">
        <v>95</v>
      </c>
      <c r="B103">
        <v>23.504243334919277</v>
      </c>
    </row>
    <row r="104" spans="1:2">
      <c r="A104">
        <v>96</v>
      </c>
      <c r="B104">
        <v>23.058750829440253</v>
      </c>
    </row>
    <row r="105" spans="1:2">
      <c r="A105">
        <v>97</v>
      </c>
      <c r="B105">
        <v>9.99904192750469</v>
      </c>
    </row>
    <row r="106" spans="1:2">
      <c r="A106">
        <v>98</v>
      </c>
      <c r="B106">
        <v>9.999475453867781</v>
      </c>
    </row>
    <row r="107" spans="1:2">
      <c r="A107">
        <v>99</v>
      </c>
      <c r="B107">
        <v>30.000642964427463</v>
      </c>
    </row>
    <row r="108" spans="1:2">
      <c r="A108">
        <v>100</v>
      </c>
      <c r="B108">
        <v>30.00056556662928</v>
      </c>
    </row>
    <row r="110" spans="1:2">
      <c r="A110" t="s">
        <v>58</v>
      </c>
    </row>
    <row r="111" spans="1:2">
      <c r="A111" t="s">
        <v>59</v>
      </c>
      <c r="B111" t="str">
        <f>IF(ISBLANK($B110)=TRUE,"",_xll.EDF(B9:B108,$B110))</f>
        <v/>
      </c>
    </row>
    <row r="112" spans="1:2">
      <c r="A112" t="s">
        <v>60</v>
      </c>
    </row>
    <row r="113" spans="1:2">
      <c r="A113" t="s">
        <v>61</v>
      </c>
      <c r="B113" t="str">
        <f>IF(ISBLANK($B112)=TRUE,"",_xll.EDF(B9:B108,$B112))</f>
        <v/>
      </c>
    </row>
    <row r="114" spans="1:2">
      <c r="A114" t="s">
        <v>62</v>
      </c>
    </row>
    <row r="115" spans="1:2">
      <c r="A115" t="s">
        <v>63</v>
      </c>
      <c r="B115" t="str">
        <f>IF(ISBLANK($B114)=TRUE,"",_xll.EDF(B9:B108,$B114))</f>
        <v/>
      </c>
    </row>
    <row r="116" spans="1:2">
      <c r="A116" t="s">
        <v>64</v>
      </c>
    </row>
    <row r="117" spans="1:2">
      <c r="A117" t="s">
        <v>65</v>
      </c>
      <c r="B117" t="str">
        <f>IF(ISBLANK($B116)=TRUE,"",_xll.EDF(B9:B108,$B116))</f>
        <v/>
      </c>
    </row>
    <row r="118" spans="1:2">
      <c r="A118" t="s">
        <v>66</v>
      </c>
    </row>
    <row r="119" spans="1:2">
      <c r="A119" t="s">
        <v>67</v>
      </c>
      <c r="B119" t="str">
        <f>IF(ISBLANK($B118)=TRUE,"",_xll.EDF(B9:B108,$B118))</f>
        <v/>
      </c>
    </row>
  </sheetData>
  <sheetCalcPr fullCalcOnLoad="1"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SimData</vt:lpstr>
      <vt:lpstr>Sheet2</vt:lpstr>
      <vt:lpstr>Sheet3</vt:lpstr>
      <vt:lpstr>Sheet1!Print_Area</vt:lpstr>
    </vt:vector>
  </TitlesOfParts>
  <Company>Texas A&amp;M University /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James Richardson</dc:creator>
  <cp:lastModifiedBy>James W. Richardson</cp:lastModifiedBy>
  <cp:lastPrinted>2002-11-23T02:52:40Z</cp:lastPrinted>
  <dcterms:created xsi:type="dcterms:W3CDTF">1998-08-26T13:40:52Z</dcterms:created>
  <dcterms:modified xsi:type="dcterms:W3CDTF">2011-02-07T04:19:21Z</dcterms:modified>
</cp:coreProperties>
</file>