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4085" windowHeight="8580"/>
  </bookViews>
  <sheets>
    <sheet name="Sheet1" sheetId="1" r:id="rId1"/>
    <sheet name="SimData" sheetId="17" r:id="rId2"/>
  </sheets>
  <definedNames>
    <definedName name="_xlnm.Print_Area" localSheetId="0">Sheet1!$A$1:$P$178</definedName>
  </definedNames>
  <calcPr calcId="125725"/>
</workbook>
</file>

<file path=xl/calcChain.xml><?xml version="1.0" encoding="utf-8"?>
<calcChain xmlns="http://schemas.openxmlformats.org/spreadsheetml/2006/main">
  <c r="B169" i="1"/>
  <c r="F169"/>
  <c r="J169"/>
  <c r="N169"/>
  <c r="D171"/>
  <c r="H171"/>
  <c r="L171"/>
  <c r="P171"/>
  <c r="B172"/>
  <c r="F172"/>
  <c r="J172"/>
  <c r="N172"/>
  <c r="C168"/>
  <c r="G168"/>
  <c r="K168"/>
  <c r="O168"/>
  <c r="C147"/>
  <c r="G147"/>
  <c r="K147"/>
  <c r="O147"/>
  <c r="B150"/>
  <c r="C150"/>
  <c r="F150"/>
  <c r="G150"/>
  <c r="J150"/>
  <c r="K150"/>
  <c r="N150"/>
  <c r="O150"/>
  <c r="D146"/>
  <c r="E146"/>
  <c r="H146"/>
  <c r="I146"/>
  <c r="L146"/>
  <c r="M146"/>
  <c r="P146"/>
  <c r="B146"/>
  <c r="AE119" i="17"/>
  <c r="AE117"/>
  <c r="AE115"/>
  <c r="AE113"/>
  <c r="AE111"/>
  <c r="F139" i="1"/>
  <c r="AE8" i="17"/>
  <c r="AE7"/>
  <c r="P172" i="1" s="1"/>
  <c r="AE6" i="17"/>
  <c r="AE4"/>
  <c r="P169" i="1" s="1"/>
  <c r="AE3" i="17"/>
  <c r="P168" i="1" s="1"/>
  <c r="AD119" i="17"/>
  <c r="AD117"/>
  <c r="AD115"/>
  <c r="AD113"/>
  <c r="AD111"/>
  <c r="F138" i="1"/>
  <c r="AD8" i="17" s="1"/>
  <c r="AD7"/>
  <c r="O172" i="1" s="1"/>
  <c r="AD6" i="17"/>
  <c r="O171" i="1" s="1"/>
  <c r="AD4" i="17"/>
  <c r="O169" i="1" s="1"/>
  <c r="AD3" i="17"/>
  <c r="AC119"/>
  <c r="AC117"/>
  <c r="AC115"/>
  <c r="AC113"/>
  <c r="AC111"/>
  <c r="F137" i="1"/>
  <c r="AC8" i="17" s="1"/>
  <c r="AC7"/>
  <c r="AC6"/>
  <c r="N171" i="1" s="1"/>
  <c r="AC4" i="17"/>
  <c r="AC5" s="1"/>
  <c r="N170" i="1" s="1"/>
  <c r="AC3" i="17"/>
  <c r="N168" i="1" s="1"/>
  <c r="AB119" i="17"/>
  <c r="AB117"/>
  <c r="AB115"/>
  <c r="AB113"/>
  <c r="AB111"/>
  <c r="F136" i="1"/>
  <c r="AB8" i="17" s="1"/>
  <c r="AB7"/>
  <c r="M172" i="1" s="1"/>
  <c r="AB6" i="17"/>
  <c r="M171" i="1" s="1"/>
  <c r="AB4" i="17"/>
  <c r="M169" i="1" s="1"/>
  <c r="AB3" i="17"/>
  <c r="M168" i="1" s="1"/>
  <c r="AB5" i="17"/>
  <c r="M170" i="1" s="1"/>
  <c r="AA119" i="17"/>
  <c r="AA117"/>
  <c r="AA115"/>
  <c r="AA113"/>
  <c r="AA111"/>
  <c r="F135" i="1"/>
  <c r="AA8" i="17"/>
  <c r="AA7"/>
  <c r="L172" i="1" s="1"/>
  <c r="AA6" i="17"/>
  <c r="AA4"/>
  <c r="L169" i="1" s="1"/>
  <c r="AA3" i="17"/>
  <c r="L168" i="1" s="1"/>
  <c r="Z119" i="17"/>
  <c r="Z117"/>
  <c r="Z115"/>
  <c r="Z113"/>
  <c r="Z111"/>
  <c r="D139" i="1"/>
  <c r="Z8" i="17" s="1"/>
  <c r="Z7"/>
  <c r="K172" i="1" s="1"/>
  <c r="Z6" i="17"/>
  <c r="K171" i="1" s="1"/>
  <c r="Z4" i="17"/>
  <c r="K169" i="1" s="1"/>
  <c r="Z3" i="17"/>
  <c r="Y119"/>
  <c r="Y117"/>
  <c r="Y115"/>
  <c r="Y113"/>
  <c r="Y111"/>
  <c r="D138" i="1"/>
  <c r="Y8" i="17" s="1"/>
  <c r="Y7"/>
  <c r="Y6"/>
  <c r="J171" i="1" s="1"/>
  <c r="Y4" i="17"/>
  <c r="Y5" s="1"/>
  <c r="J170" i="1" s="1"/>
  <c r="Y3" i="17"/>
  <c r="J168" i="1" s="1"/>
  <c r="X119" i="17"/>
  <c r="X117"/>
  <c r="X115"/>
  <c r="X113"/>
  <c r="X111"/>
  <c r="D137" i="1"/>
  <c r="X8" i="17" s="1"/>
  <c r="X7"/>
  <c r="I172" i="1" s="1"/>
  <c r="X6" i="17"/>
  <c r="I171" i="1" s="1"/>
  <c r="X4" i="17"/>
  <c r="I169" i="1" s="1"/>
  <c r="X3" i="17"/>
  <c r="I168" i="1" s="1"/>
  <c r="X5" i="17"/>
  <c r="I170" i="1" s="1"/>
  <c r="W119" i="17"/>
  <c r="W117"/>
  <c r="W115"/>
  <c r="W113"/>
  <c r="W111"/>
  <c r="D136" i="1"/>
  <c r="W8" i="17"/>
  <c r="W7"/>
  <c r="H172" i="1" s="1"/>
  <c r="W6" i="17"/>
  <c r="W4"/>
  <c r="H169" i="1" s="1"/>
  <c r="W3" i="17"/>
  <c r="W5" s="1"/>
  <c r="H170" i="1" s="1"/>
  <c r="H175" s="1"/>
  <c r="V119" i="17"/>
  <c r="V117"/>
  <c r="V115"/>
  <c r="V113"/>
  <c r="V111"/>
  <c r="D135" i="1"/>
  <c r="V8" i="17" s="1"/>
  <c r="V7"/>
  <c r="G172" i="1" s="1"/>
  <c r="V6" i="17"/>
  <c r="G171" i="1" s="1"/>
  <c r="V4" i="17"/>
  <c r="V5" s="1"/>
  <c r="G170" i="1" s="1"/>
  <c r="V3" i="17"/>
  <c r="U119"/>
  <c r="U117"/>
  <c r="U115"/>
  <c r="U113"/>
  <c r="U111"/>
  <c r="B139" i="1"/>
  <c r="U8" i="17" s="1"/>
  <c r="U7"/>
  <c r="U6"/>
  <c r="F171" i="1" s="1"/>
  <c r="U4" i="17"/>
  <c r="U5" s="1"/>
  <c r="F170" i="1" s="1"/>
  <c r="F175" s="1"/>
  <c r="U3" i="17"/>
  <c r="F168" i="1" s="1"/>
  <c r="T119" i="17"/>
  <c r="T117"/>
  <c r="T115"/>
  <c r="T113"/>
  <c r="T111"/>
  <c r="B138" i="1"/>
  <c r="T8" i="17" s="1"/>
  <c r="T7"/>
  <c r="E172" i="1" s="1"/>
  <c r="T6" i="17"/>
  <c r="E171" i="1" s="1"/>
  <c r="T4" i="17"/>
  <c r="E169" i="1" s="1"/>
  <c r="T3" i="17"/>
  <c r="E168" i="1" s="1"/>
  <c r="T5" i="17"/>
  <c r="E170" i="1" s="1"/>
  <c r="E175" s="1"/>
  <c r="S119" i="17"/>
  <c r="S117"/>
  <c r="S115"/>
  <c r="S113"/>
  <c r="S111"/>
  <c r="B137" i="1"/>
  <c r="S8" i="17"/>
  <c r="S7"/>
  <c r="D172" i="1" s="1"/>
  <c r="S6" i="17"/>
  <c r="S4"/>
  <c r="D169" i="1" s="1"/>
  <c r="S3" i="17"/>
  <c r="D168" i="1" s="1"/>
  <c r="R119" i="17"/>
  <c r="R117"/>
  <c r="R115"/>
  <c r="R113"/>
  <c r="R111"/>
  <c r="B136" i="1"/>
  <c r="R8" i="17" s="1"/>
  <c r="R7"/>
  <c r="C172" i="1" s="1"/>
  <c r="R6" i="17"/>
  <c r="C171" i="1" s="1"/>
  <c r="R4" i="17"/>
  <c r="C169" i="1" s="1"/>
  <c r="R3" i="17"/>
  <c r="Q119"/>
  <c r="Q117"/>
  <c r="Q115"/>
  <c r="Q113"/>
  <c r="Q111"/>
  <c r="B135" i="1"/>
  <c r="Q8" i="17" s="1"/>
  <c r="Q7"/>
  <c r="Q6"/>
  <c r="B171" i="1" s="1"/>
  <c r="Q4" i="17"/>
  <c r="Q5" s="1"/>
  <c r="B170" i="1" s="1"/>
  <c r="Q3" i="17"/>
  <c r="B168" i="1" s="1"/>
  <c r="P119" i="17"/>
  <c r="P117"/>
  <c r="P115"/>
  <c r="P113"/>
  <c r="P111"/>
  <c r="P8"/>
  <c r="P7"/>
  <c r="P150" i="1" s="1"/>
  <c r="P6" i="17"/>
  <c r="P149" i="1" s="1"/>
  <c r="P4" i="17"/>
  <c r="P5" s="1"/>
  <c r="P148" i="1" s="1"/>
  <c r="P3" i="17"/>
  <c r="O119"/>
  <c r="O117"/>
  <c r="O115"/>
  <c r="O113"/>
  <c r="O111"/>
  <c r="O8"/>
  <c r="O7"/>
  <c r="O6"/>
  <c r="O149" i="1" s="1"/>
  <c r="O4" i="17"/>
  <c r="O5" s="1"/>
  <c r="O148" i="1" s="1"/>
  <c r="O3" i="17"/>
  <c r="O146" i="1" s="1"/>
  <c r="N119" i="17"/>
  <c r="N117"/>
  <c r="N115"/>
  <c r="N113"/>
  <c r="N111"/>
  <c r="N8"/>
  <c r="N7"/>
  <c r="N6"/>
  <c r="N149" i="1" s="1"/>
  <c r="N4" i="17"/>
  <c r="N147" i="1" s="1"/>
  <c r="N3" i="17"/>
  <c r="N146" i="1" s="1"/>
  <c r="M119" i="17"/>
  <c r="M117"/>
  <c r="M115"/>
  <c r="M113"/>
  <c r="M111"/>
  <c r="M8"/>
  <c r="M7"/>
  <c r="M150" i="1" s="1"/>
  <c r="M6" i="17"/>
  <c r="M149" i="1" s="1"/>
  <c r="M4" i="17"/>
  <c r="M5" s="1"/>
  <c r="M148" i="1" s="1"/>
  <c r="M3" i="17"/>
  <c r="L119"/>
  <c r="L117"/>
  <c r="L115"/>
  <c r="L113"/>
  <c r="L111"/>
  <c r="L8"/>
  <c r="L7"/>
  <c r="L150" i="1" s="1"/>
  <c r="L6" i="17"/>
  <c r="L149" i="1" s="1"/>
  <c r="L4" i="17"/>
  <c r="L5" s="1"/>
  <c r="L148" i="1" s="1"/>
  <c r="L3" i="17"/>
  <c r="K119"/>
  <c r="K117"/>
  <c r="K115"/>
  <c r="K113"/>
  <c r="K111"/>
  <c r="K8"/>
  <c r="K7"/>
  <c r="K6"/>
  <c r="K149" i="1" s="1"/>
  <c r="K4" i="17"/>
  <c r="K5" s="1"/>
  <c r="K148" i="1" s="1"/>
  <c r="K3" i="17"/>
  <c r="K146" i="1" s="1"/>
  <c r="J119" i="17"/>
  <c r="J117"/>
  <c r="J115"/>
  <c r="J113"/>
  <c r="J111"/>
  <c r="J8"/>
  <c r="J7"/>
  <c r="J6"/>
  <c r="J149" i="1" s="1"/>
  <c r="J4" i="17"/>
  <c r="J147" i="1" s="1"/>
  <c r="J3" i="17"/>
  <c r="J146" i="1" s="1"/>
  <c r="I119" i="17"/>
  <c r="I117"/>
  <c r="I115"/>
  <c r="I113"/>
  <c r="I111"/>
  <c r="I8"/>
  <c r="I7"/>
  <c r="I150" i="1" s="1"/>
  <c r="I6" i="17"/>
  <c r="I149" i="1" s="1"/>
  <c r="I4" i="17"/>
  <c r="I5" s="1"/>
  <c r="I148" i="1" s="1"/>
  <c r="I3" i="17"/>
  <c r="H119"/>
  <c r="H117"/>
  <c r="H115"/>
  <c r="H113"/>
  <c r="H111"/>
  <c r="H8"/>
  <c r="H7"/>
  <c r="H150" i="1" s="1"/>
  <c r="H6" i="17"/>
  <c r="H149" i="1" s="1"/>
  <c r="H4" i="17"/>
  <c r="H5" s="1"/>
  <c r="H148" i="1" s="1"/>
  <c r="H3" i="17"/>
  <c r="G119"/>
  <c r="G117"/>
  <c r="G115"/>
  <c r="G113"/>
  <c r="G111"/>
  <c r="G8"/>
  <c r="G7"/>
  <c r="G6"/>
  <c r="G149" i="1" s="1"/>
  <c r="G4" i="17"/>
  <c r="G5" s="1"/>
  <c r="G148" i="1" s="1"/>
  <c r="G3" i="17"/>
  <c r="G146" i="1" s="1"/>
  <c r="F119" i="17"/>
  <c r="F117"/>
  <c r="F115"/>
  <c r="F113"/>
  <c r="F111"/>
  <c r="F8"/>
  <c r="F7"/>
  <c r="F6"/>
  <c r="F149" i="1" s="1"/>
  <c r="F4" i="17"/>
  <c r="F147" i="1" s="1"/>
  <c r="F3" i="17"/>
  <c r="F146" i="1" s="1"/>
  <c r="E119" i="17"/>
  <c r="E117"/>
  <c r="E115"/>
  <c r="E113"/>
  <c r="E111"/>
  <c r="E8"/>
  <c r="E7"/>
  <c r="E150" i="1" s="1"/>
  <c r="E6" i="17"/>
  <c r="E149" i="1" s="1"/>
  <c r="E4" i="17"/>
  <c r="E5" s="1"/>
  <c r="E148" i="1" s="1"/>
  <c r="E3" i="17"/>
  <c r="D119"/>
  <c r="D117"/>
  <c r="D115"/>
  <c r="D113"/>
  <c r="D111"/>
  <c r="D8"/>
  <c r="D7"/>
  <c r="D150" i="1" s="1"/>
  <c r="D6" i="17"/>
  <c r="D149" i="1" s="1"/>
  <c r="D4" i="17"/>
  <c r="D5" s="1"/>
  <c r="D148" i="1" s="1"/>
  <c r="D3" i="17"/>
  <c r="C119"/>
  <c r="C117"/>
  <c r="C115"/>
  <c r="C113"/>
  <c r="C111"/>
  <c r="C8"/>
  <c r="C7"/>
  <c r="C6"/>
  <c r="C149" i="1" s="1"/>
  <c r="C4" i="17"/>
  <c r="C5" s="1"/>
  <c r="C148" i="1" s="1"/>
  <c r="C3" i="17"/>
  <c r="C146" i="1" s="1"/>
  <c r="B119" i="17"/>
  <c r="B117"/>
  <c r="B115"/>
  <c r="B113"/>
  <c r="B111"/>
  <c r="B8"/>
  <c r="B7"/>
  <c r="B6"/>
  <c r="B149" i="1" s="1"/>
  <c r="B4" i="17"/>
  <c r="B147" i="1" s="1"/>
  <c r="B3" i="17"/>
  <c r="E32" i="1"/>
  <c r="E88" s="1"/>
  <c r="E96" s="1"/>
  <c r="D33"/>
  <c r="D100" s="1"/>
  <c r="D37"/>
  <c r="D88" s="1"/>
  <c r="D96" s="1"/>
  <c r="D106" s="1"/>
  <c r="D38"/>
  <c r="D42" s="1"/>
  <c r="D43" s="1"/>
  <c r="D32"/>
  <c r="C33"/>
  <c r="C100"/>
  <c r="C37"/>
  <c r="C89" s="1"/>
  <c r="C97" s="1"/>
  <c r="C107" s="1"/>
  <c r="C38"/>
  <c r="C32"/>
  <c r="C34" s="1"/>
  <c r="E86"/>
  <c r="E94" s="1"/>
  <c r="D86"/>
  <c r="D94" s="1"/>
  <c r="D104" s="1"/>
  <c r="C86"/>
  <c r="C94" s="1"/>
  <c r="C104" s="1"/>
  <c r="E85"/>
  <c r="E93" s="1"/>
  <c r="E127"/>
  <c r="D85"/>
  <c r="D93" s="1"/>
  <c r="D103" s="1"/>
  <c r="D127"/>
  <c r="C127"/>
  <c r="G134"/>
  <c r="E134"/>
  <c r="C134"/>
  <c r="A133"/>
  <c r="A97"/>
  <c r="A107"/>
  <c r="A114"/>
  <c r="A131" s="1"/>
  <c r="A96"/>
  <c r="A106"/>
  <c r="A113"/>
  <c r="A130" s="1"/>
  <c r="A95"/>
  <c r="A105"/>
  <c r="A112"/>
  <c r="A129" s="1"/>
  <c r="A94"/>
  <c r="A104"/>
  <c r="A111"/>
  <c r="A128" s="1"/>
  <c r="A93"/>
  <c r="A103"/>
  <c r="A110"/>
  <c r="A127" s="1"/>
  <c r="E126"/>
  <c r="D126"/>
  <c r="C126"/>
  <c r="A125"/>
  <c r="E81"/>
  <c r="E114" s="1"/>
  <c r="E33"/>
  <c r="E100" s="1"/>
  <c r="E113" s="1"/>
  <c r="D81"/>
  <c r="C81"/>
  <c r="C114"/>
  <c r="C113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8"/>
  <c r="D68"/>
  <c r="C68"/>
  <c r="E67"/>
  <c r="D67"/>
  <c r="C67"/>
  <c r="E38"/>
  <c r="E42" s="1"/>
  <c r="E43" s="1"/>
  <c r="E41"/>
  <c r="D41"/>
  <c r="C41"/>
  <c r="C42" s="1"/>
  <c r="C43" s="1"/>
  <c r="E40"/>
  <c r="D40"/>
  <c r="C40"/>
  <c r="E39"/>
  <c r="D39"/>
  <c r="C39"/>
  <c r="E37"/>
  <c r="E36"/>
  <c r="D36"/>
  <c r="C36"/>
  <c r="E35"/>
  <c r="D35"/>
  <c r="C35"/>
  <c r="E34"/>
  <c r="D34"/>
  <c r="AD2" i="17"/>
  <c r="Z2"/>
  <c r="V2"/>
  <c r="R2"/>
  <c r="A1" i="1"/>
  <c r="AB2" i="17"/>
  <c r="X2"/>
  <c r="Q2"/>
  <c r="P2"/>
  <c r="N2"/>
  <c r="L2"/>
  <c r="I2"/>
  <c r="G2"/>
  <c r="E2"/>
  <c r="C2"/>
  <c r="AE2"/>
  <c r="AA2"/>
  <c r="W2"/>
  <c r="S2"/>
  <c r="T2"/>
  <c r="AC2"/>
  <c r="Y2"/>
  <c r="U2"/>
  <c r="O2"/>
  <c r="M2"/>
  <c r="K2"/>
  <c r="J2"/>
  <c r="H2"/>
  <c r="F2"/>
  <c r="D2"/>
  <c r="B2"/>
  <c r="C122" i="1"/>
  <c r="C139"/>
  <c r="E103" l="1"/>
  <c r="E104"/>
  <c r="E106"/>
  <c r="D114"/>
  <c r="I175"/>
  <c r="J175"/>
  <c r="D113"/>
  <c r="C85"/>
  <c r="C93" s="1"/>
  <c r="C103" s="1"/>
  <c r="C87"/>
  <c r="C95" s="1"/>
  <c r="C105" s="1"/>
  <c r="D87"/>
  <c r="D95" s="1"/>
  <c r="D105" s="1"/>
  <c r="D89"/>
  <c r="D97" s="1"/>
  <c r="D107" s="1"/>
  <c r="S5" i="17"/>
  <c r="D170" i="1" s="1"/>
  <c r="D175" s="1"/>
  <c r="AE5" i="17"/>
  <c r="P170" i="1" s="1"/>
  <c r="L147"/>
  <c r="D147"/>
  <c r="H168"/>
  <c r="G169"/>
  <c r="E87"/>
  <c r="E95" s="1"/>
  <c r="C88"/>
  <c r="C96" s="1"/>
  <c r="C106" s="1"/>
  <c r="E89"/>
  <c r="E97" s="1"/>
  <c r="R5" i="17"/>
  <c r="C170" i="1" s="1"/>
  <c r="C175" s="1"/>
  <c r="Z5" i="17"/>
  <c r="K170" i="1" s="1"/>
  <c r="K175" s="1"/>
  <c r="AD5" i="17"/>
  <c r="O170" i="1" s="1"/>
  <c r="M147"/>
  <c r="I147"/>
  <c r="E147"/>
  <c r="AA5" i="17"/>
  <c r="L170" i="1" s="1"/>
  <c r="N175" s="1"/>
  <c r="P147"/>
  <c r="H147"/>
  <c r="B5" i="17"/>
  <c r="B148" i="1" s="1"/>
  <c r="F5" i="17"/>
  <c r="F148" i="1" s="1"/>
  <c r="J5" i="17"/>
  <c r="J148" i="1" s="1"/>
  <c r="N5" i="17"/>
  <c r="N148" i="1" s="1"/>
  <c r="E136"/>
  <c r="E137"/>
  <c r="G138"/>
  <c r="E118"/>
  <c r="G119"/>
  <c r="G118"/>
  <c r="E119"/>
  <c r="G136"/>
  <c r="C119"/>
  <c r="G135"/>
  <c r="E120"/>
  <c r="E135"/>
  <c r="C136"/>
  <c r="G121"/>
  <c r="E138"/>
  <c r="E121"/>
  <c r="E122"/>
  <c r="O175" l="1"/>
  <c r="E105"/>
  <c r="P175"/>
  <c r="M175"/>
  <c r="E107"/>
  <c r="C118"/>
  <c r="C138"/>
  <c r="G120"/>
  <c r="E139"/>
  <c r="C135"/>
  <c r="C121"/>
  <c r="G137"/>
  <c r="G139"/>
  <c r="C120"/>
  <c r="C137"/>
  <c r="G122"/>
</calcChain>
</file>

<file path=xl/sharedStrings.xml><?xml version="1.0" encoding="utf-8"?>
<sst xmlns="http://schemas.openxmlformats.org/spreadsheetml/2006/main" count="175" uniqueCount="129">
  <si>
    <t>Year</t>
  </si>
  <si>
    <t>Std Dev</t>
  </si>
  <si>
    <t>James W. Richardson</t>
  </si>
  <si>
    <t>X</t>
  </si>
  <si>
    <t xml:space="preserve">Y </t>
  </si>
  <si>
    <t>Z</t>
  </si>
  <si>
    <t xml:space="preserve"> </t>
  </si>
  <si>
    <t>Average</t>
  </si>
  <si>
    <t>Min</t>
  </si>
  <si>
    <t>Max</t>
  </si>
  <si>
    <t>Intercept</t>
  </si>
  <si>
    <t>Slope</t>
  </si>
  <si>
    <t>Rsquare</t>
  </si>
  <si>
    <t>F Ratio</t>
  </si>
  <si>
    <t>S.E.</t>
  </si>
  <si>
    <t>T test</t>
  </si>
  <si>
    <t>P value</t>
  </si>
  <si>
    <t>Sum</t>
  </si>
  <si>
    <t>for 1-10</t>
  </si>
  <si>
    <t>for 11-20</t>
  </si>
  <si>
    <t>for 2-11</t>
  </si>
  <si>
    <t>for 3-12</t>
  </si>
  <si>
    <t>for 4-13</t>
  </si>
  <si>
    <t>for 5-14</t>
  </si>
  <si>
    <t>for 6-15</t>
  </si>
  <si>
    <t>for 7-16</t>
  </si>
  <si>
    <t>for 8-17</t>
  </si>
  <si>
    <t>for 9-18</t>
  </si>
  <si>
    <t>for 10-19</t>
  </si>
  <si>
    <t>No Trend for Z so simulate as Empirical</t>
  </si>
  <si>
    <t>Residuals about the Trend or Mean</t>
  </si>
  <si>
    <t>Pmin</t>
  </si>
  <si>
    <t>Pmax</t>
  </si>
  <si>
    <t>Period</t>
  </si>
  <si>
    <t>X Means</t>
  </si>
  <si>
    <t>Y Means</t>
  </si>
  <si>
    <t>Z Means</t>
  </si>
  <si>
    <t>Setup the Parameters to Simulate the Distributions</t>
  </si>
  <si>
    <t>X Std Dev</t>
  </si>
  <si>
    <t>Y Std Dev</t>
  </si>
  <si>
    <t>Z Std Dev</t>
  </si>
  <si>
    <t>X J factors</t>
  </si>
  <si>
    <t>Y J factors</t>
  </si>
  <si>
    <t>Z J factors</t>
  </si>
  <si>
    <t>X E factor</t>
  </si>
  <si>
    <t>Y E factor</t>
  </si>
  <si>
    <t>Z E factor</t>
  </si>
  <si>
    <t xml:space="preserve">Simulate the Variables </t>
  </si>
  <si>
    <t>Res/Xbar</t>
  </si>
  <si>
    <t>Y</t>
  </si>
  <si>
    <t>Coef Var</t>
  </si>
  <si>
    <t>the same as the average for the historical period and then it changes.</t>
  </si>
  <si>
    <t>CV</t>
  </si>
  <si>
    <t>reason for the decrease in the CV was the use of an Expansion Factor of 0.5608.</t>
  </si>
  <si>
    <t>Interpretation of the stochastic results for Variable X:</t>
  </si>
  <si>
    <t>Notice that the simulated means for X are the same as the means we specified for the years 21-25.  The standard deviation changes as time changes</t>
  </si>
  <si>
    <t>to accommodate the CV stationarity and Hetero assumptions.</t>
  </si>
  <si>
    <t>The Results are similar for the other variables Y and Z.</t>
  </si>
  <si>
    <t>Results for  Experiment 1.</t>
  </si>
  <si>
    <t>Experiment 1</t>
  </si>
  <si>
    <t>Experiment 2</t>
  </si>
  <si>
    <t>Results for Experiment 2.</t>
  </si>
  <si>
    <t>To simulate this change we use a 1.0 for the Expansion factor for years 1 and 3</t>
  </si>
  <si>
    <t xml:space="preserve">As a point of comparison the first three years it is assumed that the risk is </t>
  </si>
  <si>
    <t xml:space="preserve">Assume the risk for the random variables is going to increase </t>
  </si>
  <si>
    <t>50 percentage points/year.</t>
  </si>
  <si>
    <t>Simetar Simulation Results for 500 Iterations.  6:40:02 PM 8/4/00 (8.45sec)</t>
  </si>
  <si>
    <t>Mean</t>
  </si>
  <si>
    <t>StDev</t>
  </si>
  <si>
    <t>Iteration</t>
  </si>
  <si>
    <t>x21</t>
  </si>
  <si>
    <t>x22</t>
  </si>
  <si>
    <t>x23</t>
  </si>
  <si>
    <t>x24</t>
  </si>
  <si>
    <t>x25</t>
  </si>
  <si>
    <t>Y21</t>
  </si>
  <si>
    <t>Y22</t>
  </si>
  <si>
    <t>Y23</t>
  </si>
  <si>
    <t>Y24</t>
  </si>
  <si>
    <t>Y25</t>
  </si>
  <si>
    <t>Z21</t>
  </si>
  <si>
    <t>Z22</t>
  </si>
  <si>
    <t>Z23</t>
  </si>
  <si>
    <t>Z24</t>
  </si>
  <si>
    <t>Z25</t>
  </si>
  <si>
    <t>The historical average CV for X is 22.5%, about what we get for years 21, 22, and 23.  This occurs because the X variable is CV Stationary in simulation</t>
  </si>
  <si>
    <t xml:space="preserve">and the Expansion Factors are 1.0 for these three years.  In years 24 and 25 the CV is 12.6% or about 56% as large as the original CV.  The </t>
  </si>
  <si>
    <t>Percentage change of CV from year 21</t>
  </si>
  <si>
    <t>Calculated % Change</t>
  </si>
  <si>
    <t>These percentage increases in the CV are the same as specified by the Expansion Factors.</t>
  </si>
  <si>
    <t>The assumed Expansion Factors are:  1.5, 2.0, 2.5, and 3.0.</t>
  </si>
  <si>
    <t>Chapter 9</t>
  </si>
  <si>
    <t>Demonstration of how to check for heteroskedasticity and how to incorporate it into the generation of random variables.</t>
  </si>
  <si>
    <t>Trend for X and Y so simulate as Normal</t>
  </si>
  <si>
    <t>Develop the parameters for the Empirical Distribution</t>
  </si>
  <si>
    <t>Heteroskedasticity Correction</t>
  </si>
  <si>
    <t>then the expansion factors are a ratio of the standard deviations.</t>
  </si>
  <si>
    <t>Check for Heteroskedasticity on the Residuals from Trend or Mean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</si>
  <si>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</si>
  <si>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</si>
  <si>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</si>
  <si>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</si>
  <si>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</si>
  <si>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</si>
  <si>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</si>
  <si>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</si>
  <si>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</si>
  <si>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</si>
  <si>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</si>
  <si>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X 21</t>
  </si>
  <si>
    <t>X 22</t>
  </si>
  <si>
    <t>X 23</t>
  </si>
  <si>
    <t>X 24</t>
  </si>
  <si>
    <t>X 25</t>
  </si>
  <si>
    <t>Y 21</t>
  </si>
  <si>
    <t>Y 22</t>
  </si>
  <si>
    <t>Y 23</t>
  </si>
  <si>
    <t>Y 24</t>
  </si>
  <si>
    <t>Y 25</t>
  </si>
  <si>
    <t>Z 21</t>
  </si>
  <si>
    <t>Z 22</t>
  </si>
  <si>
    <t>Z 23</t>
  </si>
  <si>
    <t>Z 24</t>
  </si>
  <si>
    <t>Z 25</t>
  </si>
  <si>
    <t>Simetar Simulation Results for 100 Iterations.  9:25:15 PM 3/28/2005 (0.41 sec.).  © 2005.</t>
  </si>
  <si>
    <t>Develop Predicted Values for Simulation Period Based on Trend</t>
  </si>
  <si>
    <t>Std Deviations</t>
  </si>
  <si>
    <t>CV Stationary Correction with J Factors, Show how to calculate J Factors</t>
  </si>
  <si>
    <t>© 2011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</si>
</sst>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166" fontId="0" fillId="0" borderId="0" xfId="0" applyNumberFormat="1" applyBorder="1"/>
    <xf numFmtId="0" fontId="1" fillId="0" borderId="10" xfId="0" applyFont="1" applyBorder="1"/>
    <xf numFmtId="0" fontId="1" fillId="0" borderId="6" xfId="0" applyFont="1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8" xfId="0" applyFill="1" applyBorder="1"/>
    <xf numFmtId="2" fontId="0" fillId="0" borderId="8" xfId="0" applyNumberFormat="1" applyFill="1" applyBorder="1"/>
    <xf numFmtId="0" fontId="3" fillId="0" borderId="10" xfId="0" applyFont="1" applyBorder="1"/>
    <xf numFmtId="0" fontId="0" fillId="0" borderId="5" xfId="0" applyFill="1" applyBorder="1"/>
    <xf numFmtId="0" fontId="0" fillId="0" borderId="6" xfId="0" applyFill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8"/>
  <sheetViews>
    <sheetView tabSelected="1" zoomScaleNormal="100" workbookViewId="0">
      <selection activeCell="A3" sqref="A3"/>
    </sheetView>
  </sheetViews>
  <sheetFormatPr defaultRowHeight="12.75"/>
  <sheetData>
    <row r="1" spans="1:5">
      <c r="A1" s="4" t="str">
        <f ca="1">_xll.WBNAME()</f>
        <v>Heteroskedasticy Demo.xlsx</v>
      </c>
    </row>
    <row r="2" spans="1:5">
      <c r="A2" t="s">
        <v>2</v>
      </c>
    </row>
    <row r="3" spans="1:5">
      <c r="A3" t="s">
        <v>128</v>
      </c>
    </row>
    <row r="4" spans="1:5">
      <c r="A4" t="s">
        <v>91</v>
      </c>
    </row>
    <row r="6" spans="1:5">
      <c r="A6" s="4" t="s">
        <v>92</v>
      </c>
    </row>
    <row r="8" spans="1:5">
      <c r="D8" t="s">
        <v>6</v>
      </c>
      <c r="E8" t="s">
        <v>6</v>
      </c>
    </row>
    <row r="9" spans="1:5">
      <c r="B9" s="5" t="s">
        <v>0</v>
      </c>
      <c r="C9" s="5" t="s">
        <v>3</v>
      </c>
      <c r="D9" s="5" t="s">
        <v>4</v>
      </c>
      <c r="E9" s="5" t="s">
        <v>5</v>
      </c>
    </row>
    <row r="10" spans="1:5">
      <c r="C10" s="1"/>
      <c r="D10" s="1"/>
      <c r="E10" s="1"/>
    </row>
    <row r="11" spans="1:5">
      <c r="A11">
        <v>1</v>
      </c>
      <c r="B11">
        <v>1986</v>
      </c>
      <c r="C11" s="1">
        <v>38.783940335027296</v>
      </c>
      <c r="D11" s="3">
        <v>89.81</v>
      </c>
      <c r="E11">
        <v>6</v>
      </c>
    </row>
    <row r="12" spans="1:5">
      <c r="A12">
        <v>2</v>
      </c>
      <c r="B12">
        <v>1987</v>
      </c>
      <c r="C12" s="1">
        <v>38.334039149256547</v>
      </c>
      <c r="D12" s="3">
        <v>98.02</v>
      </c>
      <c r="E12">
        <v>31</v>
      </c>
    </row>
    <row r="13" spans="1:5">
      <c r="A13">
        <v>3</v>
      </c>
      <c r="B13">
        <v>1988</v>
      </c>
      <c r="C13" s="1">
        <v>33.722134387351772</v>
      </c>
      <c r="D13" s="3">
        <v>100</v>
      </c>
      <c r="E13">
        <v>36</v>
      </c>
    </row>
    <row r="14" spans="1:5">
      <c r="A14">
        <v>4</v>
      </c>
      <c r="B14">
        <v>1989</v>
      </c>
      <c r="C14" s="1">
        <v>38.885337850555246</v>
      </c>
      <c r="D14" s="3">
        <v>101.24</v>
      </c>
      <c r="E14">
        <v>12</v>
      </c>
    </row>
    <row r="15" spans="1:5">
      <c r="A15">
        <v>5</v>
      </c>
      <c r="B15">
        <v>1990</v>
      </c>
      <c r="C15" s="1">
        <v>47.344428759646142</v>
      </c>
      <c r="D15" s="3">
        <v>103.67</v>
      </c>
      <c r="E15">
        <v>26</v>
      </c>
    </row>
    <row r="16" spans="1:5">
      <c r="A16">
        <v>6</v>
      </c>
      <c r="B16">
        <v>1991</v>
      </c>
      <c r="C16" s="1">
        <v>52.794428759646152</v>
      </c>
      <c r="D16" s="3">
        <v>103.15</v>
      </c>
      <c r="E16">
        <v>14</v>
      </c>
    </row>
    <row r="17" spans="1:11">
      <c r="A17">
        <v>7</v>
      </c>
      <c r="B17">
        <v>1992</v>
      </c>
      <c r="C17" s="1">
        <v>63.737907020515721</v>
      </c>
      <c r="D17" s="3">
        <v>100.17</v>
      </c>
      <c r="E17">
        <v>18</v>
      </c>
    </row>
    <row r="18" spans="1:11">
      <c r="A18">
        <v>8</v>
      </c>
      <c r="B18">
        <v>1993</v>
      </c>
      <c r="C18" s="1">
        <v>74.133361565970262</v>
      </c>
      <c r="D18" s="3">
        <v>102.81</v>
      </c>
      <c r="E18">
        <v>18</v>
      </c>
    </row>
    <row r="19" spans="1:11">
      <c r="A19">
        <v>9</v>
      </c>
      <c r="B19">
        <v>1994</v>
      </c>
      <c r="C19" s="1">
        <v>68.300028232636933</v>
      </c>
      <c r="D19" s="3">
        <v>106.93</v>
      </c>
      <c r="E19">
        <v>7</v>
      </c>
    </row>
    <row r="20" spans="1:11">
      <c r="A20">
        <v>10</v>
      </c>
      <c r="B20">
        <v>1995</v>
      </c>
      <c r="C20" s="1">
        <v>55.529119141727847</v>
      </c>
      <c r="D20" s="3">
        <v>112.23</v>
      </c>
      <c r="E20">
        <v>21</v>
      </c>
    </row>
    <row r="21" spans="1:11">
      <c r="A21">
        <v>11</v>
      </c>
      <c r="B21">
        <v>1996</v>
      </c>
      <c r="C21" s="1">
        <v>49.639988706945232</v>
      </c>
      <c r="D21" s="3">
        <v>116.284290318187</v>
      </c>
      <c r="E21">
        <v>16</v>
      </c>
    </row>
    <row r="22" spans="1:11">
      <c r="A22">
        <v>12</v>
      </c>
      <c r="B22">
        <v>1997</v>
      </c>
      <c r="C22" s="1">
        <v>47.319138904573684</v>
      </c>
      <c r="D22" s="3">
        <v>116.535062554067</v>
      </c>
      <c r="E22">
        <v>18</v>
      </c>
    </row>
    <row r="23" spans="1:11">
      <c r="A23">
        <v>13</v>
      </c>
      <c r="B23">
        <v>1998</v>
      </c>
      <c r="C23" s="1">
        <v>42.384553924336537</v>
      </c>
      <c r="D23" s="3">
        <v>117.201174400883</v>
      </c>
      <c r="E23">
        <v>22</v>
      </c>
    </row>
    <row r="24" spans="1:11">
      <c r="A24">
        <v>14</v>
      </c>
      <c r="B24">
        <v>1999</v>
      </c>
      <c r="C24" s="1">
        <v>46.616047430830044</v>
      </c>
      <c r="D24" s="3">
        <v>118.939270860419</v>
      </c>
      <c r="E24">
        <v>15</v>
      </c>
    </row>
    <row r="25" spans="1:11">
      <c r="A25">
        <v>15</v>
      </c>
      <c r="B25">
        <v>2000</v>
      </c>
      <c r="C25" s="1">
        <v>51.948428383210988</v>
      </c>
      <c r="D25" s="3">
        <v>120.43734755625999</v>
      </c>
      <c r="E25">
        <v>18</v>
      </c>
      <c r="G25" s="4"/>
    </row>
    <row r="26" spans="1:11">
      <c r="A26">
        <v>16</v>
      </c>
      <c r="B26">
        <v>2001</v>
      </c>
      <c r="C26" s="1">
        <v>58.710977790325614</v>
      </c>
      <c r="D26" s="3">
        <v>124.768172102758</v>
      </c>
      <c r="E26">
        <v>12</v>
      </c>
      <c r="I26" s="1"/>
      <c r="J26" s="1"/>
      <c r="K26" s="1"/>
    </row>
    <row r="27" spans="1:11">
      <c r="A27">
        <v>17</v>
      </c>
      <c r="B27">
        <v>2002</v>
      </c>
      <c r="C27" s="1">
        <v>56.312262375305849</v>
      </c>
      <c r="D27" s="3">
        <v>127.704660032112</v>
      </c>
      <c r="E27">
        <v>24</v>
      </c>
      <c r="I27" s="1"/>
      <c r="J27" s="1"/>
      <c r="K27" s="1"/>
    </row>
    <row r="28" spans="1:11">
      <c r="A28">
        <v>18</v>
      </c>
      <c r="B28">
        <v>2003</v>
      </c>
      <c r="C28" s="1">
        <v>61.584001505740638</v>
      </c>
      <c r="D28" s="3">
        <v>127.622097330944</v>
      </c>
      <c r="E28">
        <v>16</v>
      </c>
      <c r="I28" s="1"/>
      <c r="J28" s="1"/>
      <c r="K28" s="1"/>
    </row>
    <row r="29" spans="1:11">
      <c r="A29">
        <v>19</v>
      </c>
      <c r="B29">
        <v>2004</v>
      </c>
      <c r="C29" s="1">
        <v>69.336274233013356</v>
      </c>
      <c r="D29" s="3">
        <v>125.261907577401</v>
      </c>
      <c r="E29">
        <v>20</v>
      </c>
      <c r="I29" s="1"/>
      <c r="J29" s="1"/>
      <c r="K29" s="1"/>
    </row>
    <row r="30" spans="1:11">
      <c r="A30">
        <v>20</v>
      </c>
      <c r="B30">
        <v>2005</v>
      </c>
      <c r="C30" s="1">
        <v>71.667226613965752</v>
      </c>
      <c r="D30" s="3">
        <v>135.21</v>
      </c>
      <c r="E30">
        <v>21</v>
      </c>
      <c r="I30" s="1"/>
      <c r="J30" s="1"/>
      <c r="K30" s="1"/>
    </row>
    <row r="31" spans="1:11">
      <c r="C31" s="1"/>
      <c r="D31" s="1"/>
      <c r="E31" s="1"/>
    </row>
    <row r="32" spans="1:11">
      <c r="A32" t="s">
        <v>7</v>
      </c>
      <c r="B32" s="2"/>
      <c r="C32" s="2">
        <f>AVERAGE(C11:C30)</f>
        <v>53.354181253529077</v>
      </c>
      <c r="D32" s="2">
        <f>AVERAGE(D11:D30)</f>
        <v>112.39969913665155</v>
      </c>
      <c r="E32" s="2">
        <f>AVERAGE(E11:E30)</f>
        <v>18.55</v>
      </c>
    </row>
    <row r="33" spans="1:10">
      <c r="A33" t="s">
        <v>1</v>
      </c>
      <c r="C33">
        <f>STDEV(C11:C30)</f>
        <v>12.032183111751394</v>
      </c>
      <c r="D33">
        <f>STDEV(D11:D30)</f>
        <v>12.345688273729017</v>
      </c>
      <c r="E33">
        <f>STDEV(E11:E30)</f>
        <v>7.2364210403820621</v>
      </c>
    </row>
    <row r="34" spans="1:10">
      <c r="A34" t="s">
        <v>50</v>
      </c>
      <c r="C34">
        <f>C33/C32</f>
        <v>0.22551527975992572</v>
      </c>
      <c r="D34">
        <f>D33/D32</f>
        <v>0.10983737828977255</v>
      </c>
      <c r="E34">
        <f>E33/E32</f>
        <v>0.39010356012841302</v>
      </c>
    </row>
    <row r="35" spans="1:10">
      <c r="A35" t="s">
        <v>8</v>
      </c>
      <c r="B35" s="2"/>
      <c r="C35" s="2">
        <f>MIN(C11:C30)</f>
        <v>33.722134387351772</v>
      </c>
      <c r="D35" s="2">
        <f>MIN(D11:D30)</f>
        <v>89.81</v>
      </c>
      <c r="E35" s="2">
        <f>MIN(E11:E30)</f>
        <v>6</v>
      </c>
    </row>
    <row r="36" spans="1:10">
      <c r="A36" t="s">
        <v>9</v>
      </c>
      <c r="B36" s="2"/>
      <c r="C36" s="2">
        <f>+MAX(C11:C30)</f>
        <v>74.133361565970262</v>
      </c>
      <c r="D36" s="2">
        <f>+MAX(D11:D30)</f>
        <v>135.21</v>
      </c>
      <c r="E36" s="2">
        <f>+MAX(E11:E30)</f>
        <v>36</v>
      </c>
    </row>
    <row r="37" spans="1:10">
      <c r="A37" t="s">
        <v>10</v>
      </c>
      <c r="C37">
        <f>INTERCEPT(C11:C30,A11:A30)</f>
        <v>40.988752488929833</v>
      </c>
      <c r="D37">
        <f>INTERCEPT(D11:D30,A11:A30)</f>
        <v>91.02106174447907</v>
      </c>
      <c r="E37">
        <f>INTERCEPT(E11:E30,D11:D30)</f>
        <v>17.468266134254552</v>
      </c>
    </row>
    <row r="38" spans="1:10">
      <c r="A38" t="s">
        <v>11</v>
      </c>
      <c r="C38">
        <f>SLOPE(C11:C30,A11:A30)</f>
        <v>1.1776598823427851</v>
      </c>
      <c r="D38">
        <f>SLOPE(D11:D30,A11:A30)</f>
        <v>2.0360607040164265</v>
      </c>
      <c r="E38">
        <f>SLOPE(E11:E30,D11:D30)</f>
        <v>9.6239925378298063E-3</v>
      </c>
      <c r="G38" t="s">
        <v>93</v>
      </c>
    </row>
    <row r="39" spans="1:10">
      <c r="A39" t="s">
        <v>12</v>
      </c>
      <c r="C39">
        <f>RSQ(C11:C30,A11:A30)</f>
        <v>0.33528871838590552</v>
      </c>
      <c r="D39">
        <f>RSQ(D11:D30,A11:A30)</f>
        <v>0.95196038226799096</v>
      </c>
      <c r="E39">
        <f>RSQ(E11:E30,D11:D30)</f>
        <v>2.6958362797322534E-4</v>
      </c>
      <c r="G39" t="s">
        <v>29</v>
      </c>
    </row>
    <row r="40" spans="1:10">
      <c r="A40" t="s">
        <v>13</v>
      </c>
      <c r="C40">
        <f>INDEX(LINEST(C11:C30,A11:A30,1,1),4,1)</f>
        <v>9.0794260574173595</v>
      </c>
      <c r="D40">
        <f>INDEX(LINEST(D11:D30,A11:A30,1,1),4,1)</f>
        <v>356.69074172100591</v>
      </c>
      <c r="E40">
        <f>INDEX(LINEST(E11:E30,D11:D30,1,1),4,1)</f>
        <v>4.8538138122452444E-3</v>
      </c>
    </row>
    <row r="41" spans="1:10">
      <c r="A41" t="s">
        <v>14</v>
      </c>
      <c r="C41">
        <f>INDEX(LINEST(C11:C30,A11:A30,1,1),2,1)</f>
        <v>0.39083251088943544</v>
      </c>
      <c r="D41">
        <f>INDEX(LINEST(D11:D30,A11:A30,1,1),2,1)</f>
        <v>0.10780646450190962</v>
      </c>
      <c r="E41">
        <f>INDEX(LINEST(E11:E30,D11:D30,1,1),2,1)</f>
        <v>0.13813817720531332</v>
      </c>
    </row>
    <row r="42" spans="1:10">
      <c r="A42" t="s">
        <v>15</v>
      </c>
      <c r="C42">
        <f>C38/C41</f>
        <v>3.0132085983909849</v>
      </c>
      <c r="D42">
        <f>D38/D41</f>
        <v>18.886258012666403</v>
      </c>
      <c r="E42">
        <f>E38/E41</f>
        <v>6.9669317581379162E-2</v>
      </c>
    </row>
    <row r="43" spans="1:10">
      <c r="A43" t="s">
        <v>16</v>
      </c>
      <c r="C43">
        <f>TDIST(ABS(C42),COUNT(A11:A30)-1,2)</f>
        <v>7.1494457381804481E-3</v>
      </c>
      <c r="D43">
        <f>TDIST(ABS(D42),COUNT(A11:A30)-1,2)</f>
        <v>9.0010864200854786E-14</v>
      </c>
      <c r="E43">
        <f>TDIST(ABS(E42),COUNT(D11:D30)-1,2)</f>
        <v>0.9451849040168937</v>
      </c>
    </row>
    <row r="45" spans="1:10">
      <c r="A45" s="4" t="s">
        <v>30</v>
      </c>
      <c r="G45" s="4" t="s">
        <v>94</v>
      </c>
    </row>
    <row r="46" spans="1:10">
      <c r="A46" s="4"/>
      <c r="G46" t="s">
        <v>48</v>
      </c>
      <c r="H46" s="6" t="s">
        <v>31</v>
      </c>
      <c r="I46">
        <v>-0.67661752021563348</v>
      </c>
      <c r="J46">
        <v>0</v>
      </c>
    </row>
    <row r="47" spans="1:10">
      <c r="A47">
        <v>1</v>
      </c>
      <c r="C47" s="1">
        <v>-3.3824720362452823</v>
      </c>
      <c r="D47" s="1">
        <v>-3.2471224484953893</v>
      </c>
      <c r="E47" s="1">
        <v>-12.55</v>
      </c>
      <c r="G47">
        <v>-0.67654986522911054</v>
      </c>
      <c r="I47">
        <v>-0.67654986522911054</v>
      </c>
      <c r="J47">
        <v>2.5000000000000001E-2</v>
      </c>
    </row>
    <row r="48" spans="1:10">
      <c r="A48">
        <v>2</v>
      </c>
      <c r="C48" s="1">
        <v>-5.0100331043588184</v>
      </c>
      <c r="D48" s="1">
        <v>2.9268168474881691</v>
      </c>
      <c r="E48" s="1">
        <v>12.45</v>
      </c>
      <c r="G48">
        <v>0.67115902964959562</v>
      </c>
      <c r="I48">
        <v>-0.62264150943396224</v>
      </c>
      <c r="J48">
        <v>7.4999999999999997E-2</v>
      </c>
    </row>
    <row r="49" spans="1:10">
      <c r="A49">
        <v>3</v>
      </c>
      <c r="C49" s="1">
        <v>-10.799597748606388</v>
      </c>
      <c r="D49" s="1">
        <v>2.8707561434717377</v>
      </c>
      <c r="E49" s="1">
        <v>17.45</v>
      </c>
      <c r="G49">
        <v>0.94070080862533689</v>
      </c>
      <c r="I49">
        <v>-0.35309973045822102</v>
      </c>
      <c r="J49">
        <v>0.125</v>
      </c>
    </row>
    <row r="50" spans="1:10">
      <c r="A50">
        <v>4</v>
      </c>
      <c r="C50" s="1">
        <v>-6.8140541677457023</v>
      </c>
      <c r="D50" s="1">
        <v>2.074695439455283</v>
      </c>
      <c r="E50" s="1">
        <v>-6.55</v>
      </c>
      <c r="G50">
        <v>-0.35309973045822102</v>
      </c>
      <c r="I50">
        <v>-0.35309973045822102</v>
      </c>
      <c r="J50">
        <v>0.17499999999999999</v>
      </c>
    </row>
    <row r="51" spans="1:10">
      <c r="A51">
        <v>5</v>
      </c>
      <c r="C51" s="1">
        <v>0.46737685900240677</v>
      </c>
      <c r="D51" s="1">
        <v>2.4686347354388545</v>
      </c>
      <c r="E51" s="1">
        <v>7.45</v>
      </c>
      <c r="G51">
        <v>0.40161725067385445</v>
      </c>
      <c r="I51">
        <v>-0.2452830188679245</v>
      </c>
      <c r="J51">
        <v>0.22500000000000001</v>
      </c>
    </row>
    <row r="52" spans="1:10">
      <c r="A52">
        <v>6</v>
      </c>
      <c r="C52" s="1">
        <v>4.7397169766596292</v>
      </c>
      <c r="D52" s="1">
        <v>-8.7425968577576896E-2</v>
      </c>
      <c r="E52" s="1">
        <v>-4.55</v>
      </c>
      <c r="G52">
        <v>-0.2452830188679245</v>
      </c>
      <c r="I52">
        <v>-0.19137466307277626</v>
      </c>
      <c r="J52">
        <v>0.27500000000000002</v>
      </c>
    </row>
    <row r="53" spans="1:10">
      <c r="A53">
        <v>7</v>
      </c>
      <c r="C53" s="1">
        <v>14.50553535518641</v>
      </c>
      <c r="D53" s="1">
        <v>-5.1034866725940162</v>
      </c>
      <c r="E53" s="1">
        <v>-0.55000000000000071</v>
      </c>
      <c r="G53">
        <v>-2.9649595687331574E-2</v>
      </c>
      <c r="I53">
        <v>-0.13746630727762801</v>
      </c>
      <c r="J53">
        <v>0.32500000000000001</v>
      </c>
    </row>
    <row r="54" spans="1:10">
      <c r="A54">
        <v>8</v>
      </c>
      <c r="C54" s="1">
        <v>23.723330018298157</v>
      </c>
      <c r="D54" s="1">
        <v>-4.499547376610451</v>
      </c>
      <c r="E54" s="1">
        <v>-0.55000000000000071</v>
      </c>
      <c r="G54">
        <v>-2.9649595687331574E-2</v>
      </c>
      <c r="I54">
        <v>-0.13746630727762801</v>
      </c>
      <c r="J54">
        <v>0.375</v>
      </c>
    </row>
    <row r="55" spans="1:10">
      <c r="A55">
        <v>9</v>
      </c>
      <c r="C55" s="1">
        <v>16.71233680262204</v>
      </c>
      <c r="D55" s="1">
        <v>-2.415608080626896</v>
      </c>
      <c r="E55" s="1">
        <v>-11.55</v>
      </c>
      <c r="G55">
        <v>-0.62264150943396224</v>
      </c>
      <c r="I55">
        <v>-2.9649595687331574E-2</v>
      </c>
      <c r="J55">
        <v>0.42499999999999999</v>
      </c>
    </row>
    <row r="56" spans="1:10">
      <c r="A56">
        <v>10</v>
      </c>
      <c r="C56" s="1">
        <v>2.7637678293701669</v>
      </c>
      <c r="D56" s="1">
        <v>0.84833121535667999</v>
      </c>
      <c r="E56" s="1">
        <v>2.4500000000000002</v>
      </c>
      <c r="G56">
        <v>0.13207547169811321</v>
      </c>
      <c r="I56">
        <v>-2.9649595687331574E-2</v>
      </c>
      <c r="J56">
        <v>0.47499999999999998</v>
      </c>
    </row>
    <row r="57" spans="1:10">
      <c r="A57">
        <v>11</v>
      </c>
      <c r="C57" s="1">
        <v>-4.3030224877552428</v>
      </c>
      <c r="D57" s="1">
        <v>2.8665608295272307</v>
      </c>
      <c r="E57" s="1">
        <v>-2.5499999999999998</v>
      </c>
      <c r="G57">
        <v>-0.13746630727762801</v>
      </c>
      <c r="I57">
        <v>-2.9649595687331574E-2</v>
      </c>
      <c r="J57">
        <v>0.52500000000000002</v>
      </c>
    </row>
    <row r="58" spans="1:10">
      <c r="A58">
        <v>12</v>
      </c>
      <c r="C58" s="1">
        <v>-7.801532172469571</v>
      </c>
      <c r="D58" s="1">
        <v>1.0812723613907878</v>
      </c>
      <c r="E58" s="1">
        <v>-0.55000000000000071</v>
      </c>
      <c r="G58">
        <v>-2.9649595687331574E-2</v>
      </c>
      <c r="I58">
        <v>-2.9649595687331574E-2</v>
      </c>
      <c r="J58">
        <v>0.57499999999999996</v>
      </c>
    </row>
    <row r="59" spans="1:10">
      <c r="A59">
        <v>13</v>
      </c>
      <c r="C59" s="1">
        <v>-13.913777035049513</v>
      </c>
      <c r="D59" s="1">
        <v>-0.28867649580963928</v>
      </c>
      <c r="E59" s="1">
        <v>3.45</v>
      </c>
      <c r="G59">
        <v>0.18598382749326145</v>
      </c>
      <c r="I59">
        <v>7.8167115902964948E-2</v>
      </c>
      <c r="J59">
        <v>0.625</v>
      </c>
    </row>
    <row r="60" spans="1:10">
      <c r="A60">
        <v>14</v>
      </c>
      <c r="C60" s="1">
        <v>-10.859943410898794</v>
      </c>
      <c r="D60" s="1">
        <v>-0.58664074029007907</v>
      </c>
      <c r="E60" s="1">
        <v>-3.55</v>
      </c>
      <c r="G60">
        <v>-0.19137466307277626</v>
      </c>
      <c r="I60">
        <v>0.13207547169811321</v>
      </c>
      <c r="J60">
        <v>0.67500000000000004</v>
      </c>
    </row>
    <row r="61" spans="1:10">
      <c r="A61">
        <v>15</v>
      </c>
      <c r="C61" s="1">
        <v>-6.7052223408606366</v>
      </c>
      <c r="D61" s="1">
        <v>-1.1246247484655214</v>
      </c>
      <c r="E61" s="1">
        <v>-0.55000000000000071</v>
      </c>
      <c r="G61">
        <v>-2.9649595687331574E-2</v>
      </c>
      <c r="I61">
        <v>0.13207547169811321</v>
      </c>
      <c r="J61">
        <v>0.72499999999999998</v>
      </c>
    </row>
    <row r="62" spans="1:10">
      <c r="A62">
        <v>16</v>
      </c>
      <c r="C62" s="1">
        <v>-1.1203328160888049</v>
      </c>
      <c r="D62" s="1">
        <v>1.1701390940160366</v>
      </c>
      <c r="E62" s="1">
        <v>-6.55</v>
      </c>
      <c r="G62">
        <v>-0.35309973045822102</v>
      </c>
      <c r="I62">
        <v>0.18598382749326145</v>
      </c>
      <c r="J62">
        <v>0.77500000000000002</v>
      </c>
    </row>
    <row r="63" spans="1:10">
      <c r="A63">
        <v>17</v>
      </c>
      <c r="C63" s="1">
        <v>-4.6967081134513506</v>
      </c>
      <c r="D63" s="1">
        <v>2.0705663193536168</v>
      </c>
      <c r="E63" s="1">
        <v>5.45</v>
      </c>
      <c r="G63">
        <v>0.29380053908355797</v>
      </c>
      <c r="I63">
        <v>0.29380053908355797</v>
      </c>
      <c r="J63">
        <v>0.82499999999999996</v>
      </c>
    </row>
    <row r="64" spans="1:10">
      <c r="A64">
        <v>18</v>
      </c>
      <c r="C64" s="1">
        <v>-0.60262886535935678</v>
      </c>
      <c r="D64" s="1">
        <v>-4.8057085830834012E-2</v>
      </c>
      <c r="E64" s="1">
        <v>-2.5499999999999998</v>
      </c>
      <c r="G64">
        <v>-0.13746630727762801</v>
      </c>
      <c r="I64">
        <v>0.40161725067385445</v>
      </c>
      <c r="J64">
        <v>0.875</v>
      </c>
    </row>
    <row r="65" spans="1:10">
      <c r="A65">
        <v>19</v>
      </c>
      <c r="C65" s="1">
        <v>5.9719839795705738</v>
      </c>
      <c r="D65" s="1">
        <v>-4.4443075433902806</v>
      </c>
      <c r="E65" s="1">
        <v>1.45</v>
      </c>
      <c r="G65">
        <v>7.8167115902964948E-2</v>
      </c>
      <c r="I65">
        <v>0.67115902964959562</v>
      </c>
      <c r="J65">
        <v>0.92500000000000004</v>
      </c>
    </row>
    <row r="66" spans="1:10">
      <c r="A66">
        <v>20</v>
      </c>
      <c r="C66" s="1">
        <v>7.1252764781801829</v>
      </c>
      <c r="D66" s="1">
        <v>3.467724175192302</v>
      </c>
      <c r="E66" s="1">
        <v>2.4500000000000002</v>
      </c>
      <c r="G66">
        <v>0.13207547169811321</v>
      </c>
      <c r="I66">
        <v>0.94070080862533689</v>
      </c>
      <c r="J66">
        <v>0.97499999999999998</v>
      </c>
    </row>
    <row r="67" spans="1:10">
      <c r="B67" t="s">
        <v>17</v>
      </c>
      <c r="C67" s="1">
        <f>SUM(C47:C66)</f>
        <v>1.0658141036401503E-13</v>
      </c>
      <c r="D67" s="1">
        <f>SUM(D47:D66)</f>
        <v>1.4210854715202004E-14</v>
      </c>
      <c r="E67" s="1">
        <f>SUM(E47:E66)</f>
        <v>-6.2172489379008766E-15</v>
      </c>
      <c r="H67" t="s">
        <v>32</v>
      </c>
      <c r="I67">
        <v>0.94079487870619938</v>
      </c>
      <c r="J67">
        <v>1</v>
      </c>
    </row>
    <row r="68" spans="1:10">
      <c r="B68" t="s">
        <v>1</v>
      </c>
      <c r="C68">
        <f>STDEV(C47:C66)</f>
        <v>9.8098181679340328</v>
      </c>
      <c r="D68">
        <f>STDEV(D47:D66)</f>
        <v>2.7059207835213788</v>
      </c>
      <c r="E68">
        <f>STDEV(E47:E66)</f>
        <v>7.236421040382063</v>
      </c>
    </row>
    <row r="70" spans="1:10">
      <c r="A70" s="4" t="s">
        <v>97</v>
      </c>
    </row>
    <row r="71" spans="1:10">
      <c r="A71" t="s">
        <v>1</v>
      </c>
      <c r="B71" t="s">
        <v>18</v>
      </c>
      <c r="C71" s="1">
        <f t="shared" ref="C71:E81" si="0">STDEV(C47:C56)</f>
        <v>11.285342087184027</v>
      </c>
      <c r="D71" s="1">
        <f t="shared" si="0"/>
        <v>3.1423618466918408</v>
      </c>
      <c r="E71" s="1">
        <f t="shared" si="0"/>
        <v>9.8595695195637791</v>
      </c>
    </row>
    <row r="72" spans="1:10">
      <c r="A72" t="s">
        <v>1</v>
      </c>
      <c r="B72" t="s">
        <v>20</v>
      </c>
      <c r="C72" s="1">
        <f t="shared" si="0"/>
        <v>11.352999643727962</v>
      </c>
      <c r="D72" s="1">
        <f t="shared" si="0"/>
        <v>3.1251136528219052</v>
      </c>
      <c r="E72" s="1">
        <f t="shared" si="0"/>
        <v>8.8625303635273625</v>
      </c>
    </row>
    <row r="73" spans="1:10">
      <c r="A73" t="s">
        <v>1</v>
      </c>
      <c r="B73" t="s">
        <v>21</v>
      </c>
      <c r="C73" s="1">
        <f t="shared" si="0"/>
        <v>11.619381565846606</v>
      </c>
      <c r="D73" s="1">
        <f t="shared" si="0"/>
        <v>2.9977578533806097</v>
      </c>
      <c r="E73" s="1">
        <f t="shared" si="0"/>
        <v>7.9610161272150295</v>
      </c>
    </row>
    <row r="74" spans="1:10">
      <c r="A74" t="s">
        <v>1</v>
      </c>
      <c r="B74" t="s">
        <v>22</v>
      </c>
      <c r="C74" s="1">
        <f t="shared" si="0"/>
        <v>12.072727045734434</v>
      </c>
      <c r="D74" s="1">
        <f t="shared" si="0"/>
        <v>2.8242736086614695</v>
      </c>
      <c r="E74" s="1">
        <f t="shared" si="0"/>
        <v>5.3707024162994212</v>
      </c>
    </row>
    <row r="75" spans="1:10">
      <c r="A75" t="s">
        <v>1</v>
      </c>
      <c r="B75" t="s">
        <v>23</v>
      </c>
      <c r="C75" s="1">
        <f t="shared" si="0"/>
        <v>12.498740241903803</v>
      </c>
      <c r="D75" s="1">
        <f t="shared" si="0"/>
        <v>2.6976120805706238</v>
      </c>
      <c r="E75" s="1">
        <f t="shared" si="0"/>
        <v>5.126185499743233</v>
      </c>
    </row>
    <row r="76" spans="1:10">
      <c r="A76" t="s">
        <v>1</v>
      </c>
      <c r="B76" t="s">
        <v>24</v>
      </c>
      <c r="C76" s="1">
        <f t="shared" si="0"/>
        <v>12.836188006072224</v>
      </c>
      <c r="D76" s="1">
        <f t="shared" si="0"/>
        <v>2.4780197048938666</v>
      </c>
      <c r="E76" s="1">
        <f t="shared" si="0"/>
        <v>4.1912607490666414</v>
      </c>
    </row>
    <row r="77" spans="1:10">
      <c r="A77" t="s">
        <v>1</v>
      </c>
      <c r="B77" t="s">
        <v>25</v>
      </c>
      <c r="C77" s="1">
        <f t="shared" si="0"/>
        <v>12.825197485821704</v>
      </c>
      <c r="D77" s="1">
        <f t="shared" si="0"/>
        <v>2.5562606688396543</v>
      </c>
      <c r="E77" s="1">
        <f t="shared" si="0"/>
        <v>4.3779751788545651</v>
      </c>
    </row>
    <row r="78" spans="1:10">
      <c r="A78" t="s">
        <v>1</v>
      </c>
      <c r="B78" t="s">
        <v>26</v>
      </c>
      <c r="C78" s="1">
        <f t="shared" si="0"/>
        <v>12.041951303823703</v>
      </c>
      <c r="D78" s="1">
        <f t="shared" si="0"/>
        <v>2.197439926171771</v>
      </c>
      <c r="E78" s="1">
        <f t="shared" si="0"/>
        <v>4.9766119666562982</v>
      </c>
    </row>
    <row r="79" spans="1:10">
      <c r="A79" t="s">
        <v>1</v>
      </c>
      <c r="B79" t="s">
        <v>27</v>
      </c>
      <c r="C79" s="1">
        <f t="shared" si="0"/>
        <v>8.5199068122741366</v>
      </c>
      <c r="D79" s="1">
        <f t="shared" si="0"/>
        <v>1.564017999224242</v>
      </c>
      <c r="E79" s="1">
        <f t="shared" si="0"/>
        <v>4.9766119666562982</v>
      </c>
    </row>
    <row r="80" spans="1:10">
      <c r="A80" t="s">
        <v>1</v>
      </c>
      <c r="B80" t="s">
        <v>28</v>
      </c>
      <c r="C80" s="1">
        <f t="shared" si="0"/>
        <v>6.0786685088439176</v>
      </c>
      <c r="D80" s="1">
        <f t="shared" si="0"/>
        <v>2.0267744192388744</v>
      </c>
      <c r="E80" s="1">
        <f t="shared" si="0"/>
        <v>3.614784456460256</v>
      </c>
    </row>
    <row r="81" spans="1:5">
      <c r="A81" t="s">
        <v>1</v>
      </c>
      <c r="B81" t="s">
        <v>19</v>
      </c>
      <c r="C81" s="1">
        <f t="shared" si="0"/>
        <v>6.7476614215196813</v>
      </c>
      <c r="D81" s="1">
        <f t="shared" si="0"/>
        <v>2.2798754955601686</v>
      </c>
      <c r="E81" s="1">
        <f t="shared" si="0"/>
        <v>3.614784456460256</v>
      </c>
    </row>
    <row r="84" spans="1:5">
      <c r="A84" s="4" t="s">
        <v>125</v>
      </c>
    </row>
    <row r="85" spans="1:5">
      <c r="A85">
        <v>21</v>
      </c>
      <c r="C85" s="3">
        <f t="shared" ref="C85:D89" si="1">C$37+C$38*$A85</f>
        <v>65.719610018128321</v>
      </c>
      <c r="D85" s="3">
        <f t="shared" si="1"/>
        <v>133.77833652882401</v>
      </c>
      <c r="E85" s="2">
        <f>$E$32</f>
        <v>18.55</v>
      </c>
    </row>
    <row r="86" spans="1:5">
      <c r="A86">
        <v>22</v>
      </c>
      <c r="C86" s="3">
        <f t="shared" si="1"/>
        <v>66.897269900471102</v>
      </c>
      <c r="D86" s="3">
        <f t="shared" si="1"/>
        <v>135.81439723284046</v>
      </c>
      <c r="E86" s="2">
        <f>$E$32</f>
        <v>18.55</v>
      </c>
    </row>
    <row r="87" spans="1:5">
      <c r="A87">
        <v>23</v>
      </c>
      <c r="C87" s="3">
        <f t="shared" si="1"/>
        <v>68.074929782813882</v>
      </c>
      <c r="D87" s="3">
        <f t="shared" si="1"/>
        <v>137.85045793685688</v>
      </c>
      <c r="E87" s="2">
        <f>$E$32</f>
        <v>18.55</v>
      </c>
    </row>
    <row r="88" spans="1:5">
      <c r="A88">
        <v>24</v>
      </c>
      <c r="C88" s="3">
        <f t="shared" si="1"/>
        <v>69.252589665156677</v>
      </c>
      <c r="D88" s="3">
        <f t="shared" si="1"/>
        <v>139.88651864087331</v>
      </c>
      <c r="E88" s="2">
        <f>$E$32</f>
        <v>18.55</v>
      </c>
    </row>
    <row r="89" spans="1:5">
      <c r="A89">
        <v>25</v>
      </c>
      <c r="C89" s="3">
        <f t="shared" si="1"/>
        <v>70.430249547499457</v>
      </c>
      <c r="D89" s="3">
        <f t="shared" si="1"/>
        <v>141.92257934488973</v>
      </c>
      <c r="E89" s="2">
        <f>$E$32</f>
        <v>18.55</v>
      </c>
    </row>
    <row r="91" spans="1:5">
      <c r="A91" s="4" t="s">
        <v>37</v>
      </c>
    </row>
    <row r="92" spans="1:5">
      <c r="A92" t="s">
        <v>33</v>
      </c>
      <c r="C92" t="s">
        <v>34</v>
      </c>
      <c r="D92" t="s">
        <v>35</v>
      </c>
      <c r="E92" t="s">
        <v>36</v>
      </c>
    </row>
    <row r="93" spans="1:5">
      <c r="A93">
        <f>A85</f>
        <v>21</v>
      </c>
      <c r="C93" s="3">
        <f t="shared" ref="C93:E97" si="2">C85</f>
        <v>65.719610018128321</v>
      </c>
      <c r="D93" s="3">
        <f t="shared" si="2"/>
        <v>133.77833652882401</v>
      </c>
      <c r="E93" s="3">
        <f t="shared" si="2"/>
        <v>18.55</v>
      </c>
    </row>
    <row r="94" spans="1:5">
      <c r="A94">
        <f>A86</f>
        <v>22</v>
      </c>
      <c r="C94" s="3">
        <f t="shared" si="2"/>
        <v>66.897269900471102</v>
      </c>
      <c r="D94" s="3">
        <f t="shared" si="2"/>
        <v>135.81439723284046</v>
      </c>
      <c r="E94" s="3">
        <f t="shared" si="2"/>
        <v>18.55</v>
      </c>
    </row>
    <row r="95" spans="1:5">
      <c r="A95">
        <f>A87</f>
        <v>23</v>
      </c>
      <c r="C95" s="3">
        <f t="shared" si="2"/>
        <v>68.074929782813882</v>
      </c>
      <c r="D95" s="3">
        <f t="shared" si="2"/>
        <v>137.85045793685688</v>
      </c>
      <c r="E95" s="3">
        <f t="shared" si="2"/>
        <v>18.55</v>
      </c>
    </row>
    <row r="96" spans="1:5">
      <c r="A96">
        <f>A88</f>
        <v>24</v>
      </c>
      <c r="C96" s="3">
        <f t="shared" si="2"/>
        <v>69.252589665156677</v>
      </c>
      <c r="D96" s="3">
        <f t="shared" si="2"/>
        <v>139.88651864087331</v>
      </c>
      <c r="E96" s="3">
        <f t="shared" si="2"/>
        <v>18.55</v>
      </c>
    </row>
    <row r="97" spans="1:14">
      <c r="A97">
        <f>A89</f>
        <v>25</v>
      </c>
      <c r="C97" s="3">
        <f t="shared" si="2"/>
        <v>70.430249547499457</v>
      </c>
      <c r="D97" s="3">
        <f t="shared" si="2"/>
        <v>141.92257934488973</v>
      </c>
      <c r="E97" s="3">
        <f t="shared" si="2"/>
        <v>18.55</v>
      </c>
    </row>
    <row r="99" spans="1:14">
      <c r="A99" s="4" t="s">
        <v>126</v>
      </c>
      <c r="C99" t="s">
        <v>38</v>
      </c>
      <c r="D99" t="s">
        <v>39</v>
      </c>
      <c r="E99" t="s">
        <v>40</v>
      </c>
    </row>
    <row r="100" spans="1:14">
      <c r="C100">
        <f>C33</f>
        <v>12.032183111751394</v>
      </c>
      <c r="D100">
        <f>D33</f>
        <v>12.345688273729017</v>
      </c>
      <c r="E100">
        <f>E33</f>
        <v>7.2364210403820621</v>
      </c>
    </row>
    <row r="101" spans="1:14">
      <c r="A101" s="4" t="s">
        <v>127</v>
      </c>
    </row>
    <row r="102" spans="1:14">
      <c r="C102" t="s">
        <v>41</v>
      </c>
      <c r="D102" t="s">
        <v>42</v>
      </c>
      <c r="E102" t="s">
        <v>43</v>
      </c>
    </row>
    <row r="103" spans="1:14">
      <c r="A103">
        <f>A93</f>
        <v>21</v>
      </c>
      <c r="C103">
        <f t="shared" ref="C103:E107" si="3">C93/C$32</f>
        <v>1.2317611942322015</v>
      </c>
      <c r="D103">
        <f t="shared" si="3"/>
        <v>1.1902019094035214</v>
      </c>
      <c r="E103">
        <f t="shared" si="3"/>
        <v>1</v>
      </c>
    </row>
    <row r="104" spans="1:14">
      <c r="A104">
        <f>A94</f>
        <v>22</v>
      </c>
      <c r="C104">
        <f t="shared" si="3"/>
        <v>1.2538336889209827</v>
      </c>
      <c r="D104">
        <f t="shared" si="3"/>
        <v>1.2083163769657619</v>
      </c>
      <c r="E104">
        <f t="shared" si="3"/>
        <v>1</v>
      </c>
    </row>
    <row r="105" spans="1:14">
      <c r="A105">
        <f>A95</f>
        <v>23</v>
      </c>
      <c r="C105">
        <f t="shared" si="3"/>
        <v>1.2759061836097636</v>
      </c>
      <c r="D105">
        <f t="shared" si="3"/>
        <v>1.2264308445280019</v>
      </c>
      <c r="E105">
        <f t="shared" si="3"/>
        <v>1</v>
      </c>
    </row>
    <row r="106" spans="1:14">
      <c r="A106">
        <f>A96</f>
        <v>24</v>
      </c>
      <c r="C106">
        <f t="shared" si="3"/>
        <v>1.297978678298545</v>
      </c>
      <c r="D106">
        <f t="shared" si="3"/>
        <v>1.2445453120902419</v>
      </c>
      <c r="E106">
        <f t="shared" si="3"/>
        <v>1</v>
      </c>
    </row>
    <row r="107" spans="1:14" ht="13.5" thickBot="1">
      <c r="A107">
        <f>A97</f>
        <v>25</v>
      </c>
      <c r="C107">
        <f t="shared" si="3"/>
        <v>1.3200511729873259</v>
      </c>
      <c r="D107">
        <f t="shared" si="3"/>
        <v>1.2626597796524821</v>
      </c>
      <c r="E107">
        <f t="shared" si="3"/>
        <v>1</v>
      </c>
    </row>
    <row r="108" spans="1:14">
      <c r="A108" s="23" t="s">
        <v>95</v>
      </c>
      <c r="B108" s="9"/>
      <c r="C108" s="9"/>
      <c r="D108" s="9"/>
      <c r="E108" s="9"/>
      <c r="F108" s="9"/>
      <c r="G108" s="18" t="s">
        <v>63</v>
      </c>
      <c r="H108" s="9"/>
      <c r="I108" s="9"/>
      <c r="J108" s="9"/>
      <c r="K108" s="9"/>
      <c r="L108" s="9"/>
      <c r="M108" s="9"/>
      <c r="N108" s="10"/>
    </row>
    <row r="109" spans="1:14">
      <c r="A109" s="11"/>
      <c r="B109" s="8"/>
      <c r="C109" s="8" t="s">
        <v>44</v>
      </c>
      <c r="D109" s="8" t="s">
        <v>45</v>
      </c>
      <c r="E109" s="8" t="s">
        <v>46</v>
      </c>
      <c r="F109" s="8"/>
      <c r="G109" s="13" t="s">
        <v>51</v>
      </c>
      <c r="H109" s="8"/>
      <c r="I109" s="8"/>
      <c r="J109" s="8"/>
      <c r="K109" s="8"/>
      <c r="L109" s="8"/>
      <c r="M109" s="8"/>
      <c r="N109" s="12"/>
    </row>
    <row r="110" spans="1:14">
      <c r="A110" s="11">
        <f>A103</f>
        <v>21</v>
      </c>
      <c r="B110" s="8"/>
      <c r="C110" s="8">
        <v>1</v>
      </c>
      <c r="D110" s="8">
        <v>1</v>
      </c>
      <c r="E110" s="8">
        <v>1</v>
      </c>
      <c r="F110" s="8"/>
      <c r="G110" s="13" t="s">
        <v>62</v>
      </c>
      <c r="H110" s="8"/>
      <c r="I110" s="8"/>
      <c r="J110" s="8"/>
      <c r="K110" s="8"/>
      <c r="L110" s="8"/>
      <c r="M110" s="8"/>
      <c r="N110" s="12"/>
    </row>
    <row r="111" spans="1:14">
      <c r="A111" s="11">
        <f>A104</f>
        <v>22</v>
      </c>
      <c r="B111" s="8"/>
      <c r="C111" s="8">
        <v>1</v>
      </c>
      <c r="D111" s="8">
        <v>1</v>
      </c>
      <c r="E111" s="8">
        <v>1</v>
      </c>
      <c r="F111" s="8"/>
      <c r="G111" s="13" t="s">
        <v>96</v>
      </c>
      <c r="H111" s="8"/>
      <c r="I111" s="8"/>
      <c r="J111" s="8"/>
      <c r="K111" s="8"/>
      <c r="L111" s="8"/>
      <c r="M111" s="8"/>
      <c r="N111" s="12"/>
    </row>
    <row r="112" spans="1:14">
      <c r="A112" s="11">
        <f>A105</f>
        <v>23</v>
      </c>
      <c r="B112" s="8"/>
      <c r="C112" s="8">
        <v>1</v>
      </c>
      <c r="D112" s="8">
        <v>1</v>
      </c>
      <c r="E112" s="8">
        <v>1</v>
      </c>
      <c r="F112" s="8"/>
      <c r="G112" s="8"/>
      <c r="H112" s="8"/>
      <c r="I112" s="8"/>
      <c r="J112" s="8"/>
      <c r="K112" s="8"/>
      <c r="L112" s="8"/>
      <c r="M112" s="8"/>
      <c r="N112" s="12"/>
    </row>
    <row r="113" spans="1:14">
      <c r="A113" s="11">
        <f>A106</f>
        <v>24</v>
      </c>
      <c r="B113" s="8"/>
      <c r="C113" s="8">
        <f t="shared" ref="C113:E114" si="4">C$81/C$100</f>
        <v>0.56080109144362067</v>
      </c>
      <c r="D113" s="8">
        <f t="shared" si="4"/>
        <v>0.18466977660626868</v>
      </c>
      <c r="E113" s="8">
        <f t="shared" si="4"/>
        <v>0.49952655273765079</v>
      </c>
      <c r="F113" s="8"/>
      <c r="G113" s="8"/>
      <c r="H113" s="8"/>
      <c r="I113" s="8"/>
      <c r="J113" s="8"/>
      <c r="K113" s="8"/>
      <c r="L113" s="8"/>
      <c r="M113" s="8"/>
      <c r="N113" s="12"/>
    </row>
    <row r="114" spans="1:14">
      <c r="A114" s="11">
        <f>A107</f>
        <v>25</v>
      </c>
      <c r="B114" s="8"/>
      <c r="C114" s="8">
        <f t="shared" si="4"/>
        <v>0.56080109144362067</v>
      </c>
      <c r="D114" s="8">
        <f t="shared" si="4"/>
        <v>0.18466977660626868</v>
      </c>
      <c r="E114" s="8">
        <f t="shared" si="4"/>
        <v>0.49952655273765079</v>
      </c>
      <c r="F114" s="8"/>
      <c r="G114" s="8"/>
      <c r="H114" s="8"/>
      <c r="I114" s="8"/>
      <c r="J114" s="8"/>
      <c r="K114" s="8"/>
      <c r="L114" s="8"/>
      <c r="M114" s="8"/>
      <c r="N114" s="12"/>
    </row>
    <row r="115" spans="1:14" ht="15.75">
      <c r="A115" s="11"/>
      <c r="B115" s="8"/>
      <c r="C115" s="8"/>
      <c r="D115" s="8"/>
      <c r="E115" s="8"/>
      <c r="F115" s="8"/>
      <c r="G115" s="21" t="s">
        <v>59</v>
      </c>
      <c r="H115" s="8"/>
      <c r="I115" s="8"/>
      <c r="J115" s="8"/>
      <c r="K115" s="8"/>
      <c r="L115" s="8"/>
      <c r="M115" s="8"/>
      <c r="N115" s="12"/>
    </row>
    <row r="116" spans="1:14">
      <c r="A116" s="19" t="s">
        <v>47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2"/>
    </row>
    <row r="117" spans="1:14">
      <c r="A117" s="19"/>
      <c r="B117" s="8"/>
      <c r="C117" s="20" t="s">
        <v>3</v>
      </c>
      <c r="D117" s="8"/>
      <c r="E117" s="20" t="s">
        <v>49</v>
      </c>
      <c r="F117" s="8"/>
      <c r="G117" s="20" t="s">
        <v>5</v>
      </c>
      <c r="H117" s="8"/>
      <c r="I117" s="8"/>
      <c r="J117" s="8"/>
      <c r="K117" s="8"/>
      <c r="L117" s="8"/>
      <c r="M117" s="8"/>
      <c r="N117" s="12"/>
    </row>
    <row r="118" spans="1:14">
      <c r="A118" s="11"/>
      <c r="B118" s="8" t="s">
        <v>109</v>
      </c>
      <c r="C118" s="26">
        <f ca="1">_xll.NORM(C93,$C$100*C103*C110)</f>
        <v>72.782775812693842</v>
      </c>
      <c r="D118" s="8" t="s">
        <v>114</v>
      </c>
      <c r="E118" s="26">
        <f ca="1">_xll.NORM(D93,$D$100*D103*D110)</f>
        <v>139.73040437323951</v>
      </c>
      <c r="F118" s="8" t="s">
        <v>119</v>
      </c>
      <c r="G118" s="26">
        <f ca="1">E93+E93*_xll.EMPIRICAL($I$46:$I$67,$J$46:$J$67)*E103*E110</f>
        <v>6.7707519531250018</v>
      </c>
      <c r="H118" s="8"/>
      <c r="I118" s="8"/>
      <c r="J118" s="8"/>
      <c r="K118" s="8"/>
      <c r="L118" s="8"/>
      <c r="M118" s="8"/>
      <c r="N118" s="12"/>
    </row>
    <row r="119" spans="1:14">
      <c r="A119" s="11"/>
      <c r="B119" s="8" t="s">
        <v>110</v>
      </c>
      <c r="C119" s="26">
        <f ca="1">_xll.NORM(C94,$C$100*C104*C111)</f>
        <v>51.098038082378622</v>
      </c>
      <c r="D119" s="8" t="s">
        <v>115</v>
      </c>
      <c r="E119" s="26">
        <f ca="1">_xll.NORM(D94,$D$100*D104*D111)</f>
        <v>143.62588259749609</v>
      </c>
      <c r="F119" s="8" t="s">
        <v>120</v>
      </c>
      <c r="G119" s="26">
        <f ca="1">E94+E94*_xll.EMPIRICAL($I$46:$I$67,$J$46:$J$67)*E104*E111</f>
        <v>18</v>
      </c>
      <c r="H119" s="8"/>
      <c r="I119" s="8"/>
      <c r="J119" s="8"/>
      <c r="K119" s="8"/>
      <c r="L119" s="8"/>
      <c r="M119" s="8"/>
      <c r="N119" s="12"/>
    </row>
    <row r="120" spans="1:14">
      <c r="A120" s="11"/>
      <c r="B120" s="8" t="s">
        <v>111</v>
      </c>
      <c r="C120" s="26">
        <f ca="1">_xll.NORM(C95,$C$100*C105*C112)</f>
        <v>67.12190802149135</v>
      </c>
      <c r="D120" s="8" t="s">
        <v>116</v>
      </c>
      <c r="E120" s="26">
        <f ca="1">_xll.NORM(D95,$D$100*D105*D112)</f>
        <v>121.59966771410618</v>
      </c>
      <c r="F120" s="8" t="s">
        <v>121</v>
      </c>
      <c r="G120" s="26">
        <f ca="1">E95+E95*_xll.EMPIRICAL($I$46:$I$67,$J$46:$J$67)*E105*E112</f>
        <v>26.2227783203125</v>
      </c>
      <c r="H120" s="8"/>
      <c r="I120" s="8"/>
      <c r="J120" s="8"/>
      <c r="K120" s="8"/>
      <c r="L120" s="8"/>
      <c r="M120" s="8"/>
      <c r="N120" s="12"/>
    </row>
    <row r="121" spans="1:14">
      <c r="A121" s="11"/>
      <c r="B121" s="8" t="s">
        <v>112</v>
      </c>
      <c r="C121" s="26">
        <f ca="1">_xll.NORM(C96,$C$100*C106*C113)</f>
        <v>61.607015345265054</v>
      </c>
      <c r="D121" s="8" t="s">
        <v>117</v>
      </c>
      <c r="E121" s="26">
        <f ca="1">_xll.NORM(D96,$D$100*D106*D113)</f>
        <v>135.70697438215282</v>
      </c>
      <c r="F121" s="8" t="s">
        <v>122</v>
      </c>
      <c r="G121" s="26">
        <f ca="1">E96+E96*_xll.EMPIRICAL($I$46:$I$67,$J$46:$J$67)*E106*E113</f>
        <v>17.056810740622744</v>
      </c>
      <c r="H121" s="8"/>
      <c r="I121" s="8"/>
      <c r="J121" s="8"/>
      <c r="K121" s="8"/>
      <c r="L121" s="8"/>
      <c r="M121" s="8"/>
      <c r="N121" s="12"/>
    </row>
    <row r="122" spans="1:14" ht="13.5" thickBot="1">
      <c r="A122" s="14"/>
      <c r="B122" s="15" t="s">
        <v>113</v>
      </c>
      <c r="C122" s="28">
        <f ca="1">_xll.NORM(C97,$C$100*C107*C114)</f>
        <v>70.811934379389143</v>
      </c>
      <c r="D122" s="15" t="s">
        <v>118</v>
      </c>
      <c r="E122" s="28">
        <f ca="1">_xll.NORM(D97,$D$100*D107*D114)</f>
        <v>147.19865097051996</v>
      </c>
      <c r="F122" s="15" t="s">
        <v>123</v>
      </c>
      <c r="G122" s="28">
        <f ca="1">E97+E97*_xll.EMPIRICAL($I$46:$I$67,$J$46:$J$67)*E107*E114</f>
        <v>18.275260395994291</v>
      </c>
      <c r="H122" s="15"/>
      <c r="I122" s="15"/>
      <c r="J122" s="15"/>
      <c r="K122" s="15"/>
      <c r="L122" s="15"/>
      <c r="M122" s="15"/>
      <c r="N122" s="16"/>
    </row>
    <row r="124" spans="1:14" ht="13.5" thickBot="1"/>
    <row r="125" spans="1:14">
      <c r="A125" s="23" t="str">
        <f>A108</f>
        <v>Heteroskedasticity Correction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0"/>
    </row>
    <row r="126" spans="1:14">
      <c r="A126" s="11"/>
      <c r="B126" s="8"/>
      <c r="C126" s="8" t="str">
        <f t="shared" ref="C126:E127" si="5">C109</f>
        <v>X E factor</v>
      </c>
      <c r="D126" s="8" t="str">
        <f t="shared" si="5"/>
        <v>Y E factor</v>
      </c>
      <c r="E126" s="8" t="str">
        <f t="shared" si="5"/>
        <v>Z E factor</v>
      </c>
      <c r="F126" s="8"/>
      <c r="G126" s="8"/>
      <c r="H126" s="8"/>
      <c r="I126" s="8"/>
      <c r="J126" s="8"/>
      <c r="K126" s="8"/>
      <c r="L126" s="8"/>
      <c r="M126" s="8"/>
      <c r="N126" s="12"/>
    </row>
    <row r="127" spans="1:14">
      <c r="A127" s="11">
        <f>A110</f>
        <v>21</v>
      </c>
      <c r="B127" s="8"/>
      <c r="C127" s="22">
        <f t="shared" si="5"/>
        <v>1</v>
      </c>
      <c r="D127" s="22">
        <f t="shared" si="5"/>
        <v>1</v>
      </c>
      <c r="E127" s="22">
        <f t="shared" si="5"/>
        <v>1</v>
      </c>
      <c r="F127" s="8"/>
      <c r="G127" s="13" t="s">
        <v>64</v>
      </c>
      <c r="H127" s="13"/>
      <c r="I127" s="13"/>
      <c r="J127" s="13"/>
      <c r="K127" s="13"/>
      <c r="L127" s="13"/>
      <c r="M127" s="13"/>
      <c r="N127" s="24"/>
    </row>
    <row r="128" spans="1:14">
      <c r="A128" s="11">
        <f>A111</f>
        <v>22</v>
      </c>
      <c r="B128" s="8"/>
      <c r="C128" s="22">
        <v>1.5</v>
      </c>
      <c r="D128" s="22">
        <v>1.5</v>
      </c>
      <c r="E128" s="22">
        <v>1.5</v>
      </c>
      <c r="F128" s="8"/>
      <c r="G128" s="13" t="s">
        <v>65</v>
      </c>
      <c r="H128" s="8"/>
      <c r="I128" s="8"/>
      <c r="J128" s="8"/>
      <c r="K128" s="8"/>
      <c r="L128" s="8"/>
      <c r="M128" s="8"/>
      <c r="N128" s="12"/>
    </row>
    <row r="129" spans="1:16">
      <c r="A129" s="11">
        <f>A112</f>
        <v>23</v>
      </c>
      <c r="B129" s="8"/>
      <c r="C129" s="22">
        <v>2</v>
      </c>
      <c r="D129" s="22">
        <v>2</v>
      </c>
      <c r="E129" s="22">
        <v>2</v>
      </c>
      <c r="F129" s="8"/>
      <c r="G129" s="8"/>
      <c r="H129" s="8"/>
      <c r="I129" s="8"/>
      <c r="J129" s="8"/>
      <c r="K129" s="8"/>
      <c r="L129" s="8"/>
      <c r="M129" s="8"/>
      <c r="N129" s="12"/>
    </row>
    <row r="130" spans="1:16">
      <c r="A130" s="11">
        <f>A113</f>
        <v>24</v>
      </c>
      <c r="B130" s="8"/>
      <c r="C130" s="22">
        <v>2.5</v>
      </c>
      <c r="D130" s="22">
        <v>2.5</v>
      </c>
      <c r="E130" s="22">
        <v>2.5</v>
      </c>
      <c r="F130" s="8"/>
      <c r="G130" s="8"/>
      <c r="H130" s="8"/>
      <c r="I130" s="8"/>
      <c r="J130" s="8"/>
      <c r="K130" s="8"/>
      <c r="L130" s="8"/>
      <c r="M130" s="8"/>
      <c r="N130" s="12"/>
    </row>
    <row r="131" spans="1:16">
      <c r="A131" s="11">
        <f>A114</f>
        <v>25</v>
      </c>
      <c r="B131" s="8"/>
      <c r="C131" s="22">
        <v>3</v>
      </c>
      <c r="D131" s="22">
        <v>3</v>
      </c>
      <c r="E131" s="22">
        <v>3</v>
      </c>
      <c r="F131" s="8"/>
      <c r="G131" s="8"/>
      <c r="H131" s="8"/>
      <c r="I131" s="8"/>
      <c r="J131" s="8"/>
      <c r="K131" s="8"/>
      <c r="L131" s="8"/>
      <c r="M131" s="8"/>
      <c r="N131" s="12"/>
    </row>
    <row r="132" spans="1:16" ht="15.75">
      <c r="A132" s="11"/>
      <c r="B132" s="8"/>
      <c r="C132" s="8"/>
      <c r="D132" s="8"/>
      <c r="E132" s="8"/>
      <c r="F132" s="8"/>
      <c r="G132" s="21" t="s">
        <v>60</v>
      </c>
      <c r="H132" s="8"/>
      <c r="I132" s="8"/>
      <c r="J132" s="8"/>
      <c r="K132" s="8"/>
      <c r="L132" s="8"/>
      <c r="M132" s="8"/>
      <c r="N132" s="12"/>
    </row>
    <row r="133" spans="1:16">
      <c r="A133" s="11" t="str">
        <f>A116</f>
        <v xml:space="preserve">Simulate the Variables 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2"/>
    </row>
    <row r="134" spans="1:16">
      <c r="A134" s="11"/>
      <c r="B134" s="8"/>
      <c r="C134" s="20" t="str">
        <f>C117</f>
        <v>X</v>
      </c>
      <c r="D134" s="8"/>
      <c r="E134" s="20" t="str">
        <f>E117</f>
        <v>Y</v>
      </c>
      <c r="F134" s="8"/>
      <c r="G134" s="20" t="str">
        <f>G117</f>
        <v>Z</v>
      </c>
      <c r="H134" s="8"/>
      <c r="I134" s="8"/>
      <c r="J134" s="8"/>
      <c r="K134" s="8"/>
      <c r="L134" s="8"/>
      <c r="M134" s="8"/>
      <c r="N134" s="12"/>
    </row>
    <row r="135" spans="1:16">
      <c r="A135" s="11"/>
      <c r="B135" s="8" t="str">
        <f>B118</f>
        <v>X 21</v>
      </c>
      <c r="C135" s="25">
        <f ca="1">_xll.NORM(C93,$C$100*C103*C127)</f>
        <v>68.788883827974118</v>
      </c>
      <c r="D135" s="8" t="str">
        <f>D118</f>
        <v>Y 21</v>
      </c>
      <c r="E135" s="25">
        <f ca="1">_xll.NORM(D93,$D$100*D103*D127)</f>
        <v>153.04366067565255</v>
      </c>
      <c r="F135" s="8" t="str">
        <f>F118</f>
        <v>Z 21</v>
      </c>
      <c r="G135" s="25">
        <f ca="1">E93+E93*_xll.EMPIRICAL($I$46:$I$67,$J$46:$J$67)*E127</f>
        <v>33.4554443359375</v>
      </c>
      <c r="H135" s="8"/>
      <c r="I135" s="8"/>
      <c r="J135" s="8"/>
      <c r="K135" s="8"/>
      <c r="L135" s="8"/>
      <c r="M135" s="8"/>
      <c r="N135" s="12"/>
      <c r="O135" s="8"/>
    </row>
    <row r="136" spans="1:16">
      <c r="A136" s="11"/>
      <c r="B136" s="8" t="str">
        <f>B119</f>
        <v>X 22</v>
      </c>
      <c r="C136" s="25">
        <f ca="1">_xll.NORM(C94,$C$100*C104*C128)</f>
        <v>78.302670508938505</v>
      </c>
      <c r="D136" s="8" t="str">
        <f>D119</f>
        <v>Y 22</v>
      </c>
      <c r="E136" s="25">
        <f ca="1">_xll.NORM(D94,$D$100*D104*D128)</f>
        <v>151.01456536149283</v>
      </c>
      <c r="F136" s="8" t="str">
        <f>F119</f>
        <v>Z 22</v>
      </c>
      <c r="G136" s="25">
        <f ca="1">E94+E94*_xll.EMPIRICAL($I$46:$I$67,$J$46:$J$67)*E128</f>
        <v>17.725000000000001</v>
      </c>
      <c r="H136" s="8"/>
      <c r="I136" s="8"/>
      <c r="J136" s="8"/>
      <c r="K136" s="8"/>
      <c r="L136" s="8"/>
      <c r="M136" s="8"/>
      <c r="N136" s="12"/>
      <c r="O136" s="8"/>
    </row>
    <row r="137" spans="1:16">
      <c r="A137" s="11"/>
      <c r="B137" s="8" t="str">
        <f>B120</f>
        <v>X 23</v>
      </c>
      <c r="C137" s="25">
        <f ca="1">_xll.NORM(C95,$C$100*C105*C129)</f>
        <v>36.97422219704724</v>
      </c>
      <c r="D137" s="8" t="str">
        <f>D120</f>
        <v>Y 23</v>
      </c>
      <c r="E137" s="25">
        <f ca="1">_xll.NORM(D95,$D$100*D105*D129)</f>
        <v>125.81745800854651</v>
      </c>
      <c r="F137" s="8" t="str">
        <f>F120</f>
        <v>Z 23</v>
      </c>
      <c r="G137" s="25">
        <f ca="1">E95+E95*_xll.EMPIRICAL($I$46:$I$67,$J$46:$J$67)*E129</f>
        <v>5.6809570312500011</v>
      </c>
      <c r="H137" s="8"/>
      <c r="I137" s="8"/>
      <c r="J137" s="8"/>
      <c r="K137" s="8"/>
      <c r="L137" s="8"/>
      <c r="M137" s="8"/>
      <c r="N137" s="12"/>
      <c r="O137" s="8"/>
    </row>
    <row r="138" spans="1:16">
      <c r="A138" s="11"/>
      <c r="B138" s="8" t="str">
        <f>B121</f>
        <v>X 24</v>
      </c>
      <c r="C138" s="25">
        <f ca="1">_xll.NORM(C96,$C$100*C106*C130)</f>
        <v>29.323147882557258</v>
      </c>
      <c r="D138" s="8" t="str">
        <f>D121</f>
        <v>Y 24</v>
      </c>
      <c r="E138" s="25">
        <f ca="1">_xll.NORM(D96,$D$100*D106*D130)</f>
        <v>132.77342498879523</v>
      </c>
      <c r="F138" s="8" t="str">
        <f>F121</f>
        <v>Z 24</v>
      </c>
      <c r="G138" s="25">
        <f ca="1">E96+E96*_xll.EMPIRICAL($I$46:$I$67,$J$46:$J$67)*E130</f>
        <v>2.1750000000000007</v>
      </c>
      <c r="H138" s="8"/>
      <c r="I138" s="8"/>
      <c r="J138" s="8"/>
      <c r="K138" s="8"/>
      <c r="L138" s="8"/>
      <c r="M138" s="8"/>
      <c r="N138" s="12"/>
      <c r="O138" s="8"/>
    </row>
    <row r="139" spans="1:16" ht="13.5" thickBot="1">
      <c r="A139" s="14"/>
      <c r="B139" s="15" t="str">
        <f>B122</f>
        <v>X 25</v>
      </c>
      <c r="C139" s="27">
        <f ca="1">_xll.NORM(C97,$C$100*C107*C131)</f>
        <v>181.20718661107466</v>
      </c>
      <c r="D139" s="15" t="str">
        <f>D122</f>
        <v>Y 25</v>
      </c>
      <c r="E139" s="27">
        <f ca="1">_xll.NORM(D97,$D$100*D107*D131)</f>
        <v>185.02568275520315</v>
      </c>
      <c r="F139" s="15" t="str">
        <f>F122</f>
        <v>Z 25</v>
      </c>
      <c r="G139" s="27">
        <f ca="1">E97+E97*_xll.EMPIRICAL($I$46:$I$67,$J$46:$J$67)*E131</f>
        <v>33.960302734375006</v>
      </c>
      <c r="H139" s="15"/>
      <c r="I139" s="15"/>
      <c r="J139" s="15"/>
      <c r="K139" s="15"/>
      <c r="L139" s="15"/>
      <c r="M139" s="15"/>
      <c r="N139" s="16"/>
      <c r="O139" s="8"/>
    </row>
    <row r="140" spans="1:16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2" spans="1:16" ht="13.5" thickBot="1">
      <c r="A142" s="15"/>
    </row>
    <row r="143" spans="1:16" ht="15.75">
      <c r="A143" s="17" t="s">
        <v>58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10"/>
    </row>
    <row r="144" spans="1:16" s="8" customFormat="1">
      <c r="A144" s="8" t="s">
        <v>66</v>
      </c>
    </row>
    <row r="145" spans="1:16" s="8" customFormat="1">
      <c r="B145" s="8" t="s">
        <v>70</v>
      </c>
      <c r="C145" s="8" t="s">
        <v>71</v>
      </c>
      <c r="D145" s="8" t="s">
        <v>72</v>
      </c>
      <c r="E145" s="8" t="s">
        <v>73</v>
      </c>
      <c r="F145" s="8" t="s">
        <v>74</v>
      </c>
      <c r="G145" s="8" t="s">
        <v>75</v>
      </c>
      <c r="H145" s="8" t="s">
        <v>76</v>
      </c>
      <c r="I145" s="8" t="s">
        <v>77</v>
      </c>
      <c r="J145" s="8" t="s">
        <v>78</v>
      </c>
      <c r="K145" s="8" t="s">
        <v>79</v>
      </c>
      <c r="L145" s="8" t="s">
        <v>80</v>
      </c>
      <c r="M145" s="8" t="s">
        <v>81</v>
      </c>
      <c r="N145" s="8" t="s">
        <v>82</v>
      </c>
      <c r="O145" s="8" t="s">
        <v>83</v>
      </c>
      <c r="P145" s="8" t="s">
        <v>84</v>
      </c>
    </row>
    <row r="146" spans="1:16" s="8" customFormat="1">
      <c r="A146" s="8" t="s">
        <v>67</v>
      </c>
      <c r="B146" s="7">
        <f>SimData!B3</f>
        <v>65.756703805988678</v>
      </c>
      <c r="C146" s="7">
        <f>SimData!C3</f>
        <v>66.954253279845815</v>
      </c>
      <c r="D146" s="7">
        <f>SimData!D3</f>
        <v>68.041827299258543</v>
      </c>
      <c r="E146" s="7">
        <f>SimData!E3</f>
        <v>69.244149612456496</v>
      </c>
      <c r="F146" s="7">
        <f>SimData!F3</f>
        <v>70.418064622236159</v>
      </c>
      <c r="G146" s="7">
        <f>SimData!G3</f>
        <v>133.86791272773453</v>
      </c>
      <c r="H146" s="7">
        <f>SimData!H3</f>
        <v>135.90572131542984</v>
      </c>
      <c r="I146" s="7">
        <f>SimData!I3</f>
        <v>137.92822576450334</v>
      </c>
      <c r="J146" s="7">
        <f>SimData!J3</f>
        <v>139.91073067704451</v>
      </c>
      <c r="K146" s="7">
        <f>SimData!K3</f>
        <v>141.93870086639404</v>
      </c>
      <c r="L146" s="7">
        <f>SimData!L3</f>
        <v>18.551652423873538</v>
      </c>
      <c r="M146" s="7">
        <f>SimData!M3</f>
        <v>18.55363172108235</v>
      </c>
      <c r="N146" s="7">
        <f>SimData!N3</f>
        <v>18.53931192853026</v>
      </c>
      <c r="O146" s="7">
        <f>SimData!O3</f>
        <v>18.558847735616247</v>
      </c>
      <c r="P146" s="7">
        <f>SimData!P3</f>
        <v>18.537141293821026</v>
      </c>
    </row>
    <row r="147" spans="1:16" s="8" customFormat="1">
      <c r="A147" s="8" t="s">
        <v>68</v>
      </c>
      <c r="B147" s="7">
        <f>SimData!B4</f>
        <v>14.813597975072934</v>
      </c>
      <c r="C147" s="7">
        <f>SimData!C4</f>
        <v>14.887229014998233</v>
      </c>
      <c r="D147" s="7">
        <f>SimData!D4</f>
        <v>15.187385180341305</v>
      </c>
      <c r="E147" s="7">
        <f>SimData!E4</f>
        <v>8.7461728777239145</v>
      </c>
      <c r="F147" s="7">
        <f>SimData!F4</f>
        <v>8.7617675909382395</v>
      </c>
      <c r="G147" s="7">
        <f>SimData!G4</f>
        <v>14.708343750466693</v>
      </c>
      <c r="H147" s="7">
        <f>SimData!H4</f>
        <v>15.023188041500774</v>
      </c>
      <c r="I147" s="7">
        <f>SimData!I4</f>
        <v>15.120159778194521</v>
      </c>
      <c r="J147" s="7">
        <f>SimData!J4</f>
        <v>2.8856309551495527</v>
      </c>
      <c r="K147" s="7">
        <f>SimData!K4</f>
        <v>2.9149469974708495</v>
      </c>
      <c r="L147" s="7">
        <f>SimData!L4</f>
        <v>7.0187493020299936</v>
      </c>
      <c r="M147" s="7">
        <f>SimData!M4</f>
        <v>7.024016363142576</v>
      </c>
      <c r="N147" s="7">
        <f>SimData!N4</f>
        <v>7.0049344908590587</v>
      </c>
      <c r="O147" s="7">
        <f>SimData!O4</f>
        <v>3.5138068876081623</v>
      </c>
      <c r="P147" s="7">
        <f>SimData!P4</f>
        <v>3.5111202736867311</v>
      </c>
    </row>
    <row r="148" spans="1:16" s="13" customFormat="1">
      <c r="A148" s="13" t="s">
        <v>52</v>
      </c>
      <c r="B148" s="32">
        <f>SimData!B5</f>
        <v>22.527890112587748</v>
      </c>
      <c r="C148" s="32">
        <f>SimData!C5</f>
        <v>22.234926514339161</v>
      </c>
      <c r="D148" s="32">
        <f>SimData!D5</f>
        <v>22.320660369018047</v>
      </c>
      <c r="E148" s="32">
        <f>SimData!E5</f>
        <v>12.63091961800993</v>
      </c>
      <c r="F148" s="32">
        <f>SimData!F5</f>
        <v>12.442499858440451</v>
      </c>
      <c r="G148" s="32">
        <f>SimData!G5</f>
        <v>10.987206307146256</v>
      </c>
      <c r="H148" s="32">
        <f>SimData!H5</f>
        <v>11.054124797757973</v>
      </c>
      <c r="I148" s="32">
        <f>SimData!I5</f>
        <v>10.962339067574511</v>
      </c>
      <c r="J148" s="32">
        <f>SimData!J5</f>
        <v>2.0624800836831056</v>
      </c>
      <c r="K148" s="32">
        <f>SimData!K5</f>
        <v>2.0536661105660463</v>
      </c>
      <c r="L148" s="32">
        <f>SimData!L5</f>
        <v>37.83355326880632</v>
      </c>
      <c r="M148" s="32">
        <f>SimData!M5</f>
        <v>37.85790549653543</v>
      </c>
      <c r="N148" s="32">
        <f>SimData!N5</f>
        <v>37.784220460086885</v>
      </c>
      <c r="O148" s="32">
        <f>SimData!O5</f>
        <v>18.933324620497977</v>
      </c>
      <c r="P148" s="32">
        <f>SimData!P5</f>
        <v>18.941001840758968</v>
      </c>
    </row>
    <row r="149" spans="1:16" s="8" customFormat="1">
      <c r="A149" s="8" t="s">
        <v>8</v>
      </c>
      <c r="B149" s="7">
        <f>SimData!B6</f>
        <v>30.742021095617758</v>
      </c>
      <c r="C149" s="7">
        <f>SimData!C6</f>
        <v>31.282826763449542</v>
      </c>
      <c r="D149" s="7">
        <f>SimData!D6</f>
        <v>30.012375291789667</v>
      </c>
      <c r="E149" s="7">
        <f>SimData!E6</f>
        <v>46.550761760625505</v>
      </c>
      <c r="F149" s="7">
        <f>SimData!F6</f>
        <v>48.768757587240543</v>
      </c>
      <c r="G149" s="7">
        <f>SimData!G6</f>
        <v>98.759169357867734</v>
      </c>
      <c r="H149" s="7">
        <f>SimData!H6</f>
        <v>101.10832906824575</v>
      </c>
      <c r="I149" s="7">
        <f>SimData!I6</f>
        <v>102.07054463235613</v>
      </c>
      <c r="J149" s="7">
        <f>SimData!J6</f>
        <v>132.65559168963208</v>
      </c>
      <c r="K149" s="7">
        <f>SimData!K6</f>
        <v>134.99186780197712</v>
      </c>
      <c r="L149" s="7">
        <f>SimData!L6</f>
        <v>5.9992113045023991</v>
      </c>
      <c r="M149" s="7">
        <f>SimData!M6</f>
        <v>5.9988950157691789</v>
      </c>
      <c r="N149" s="7">
        <f>SimData!N6</f>
        <v>5.9991665067384599</v>
      </c>
      <c r="O149" s="7">
        <f>SimData!O6</f>
        <v>12.280341123521328</v>
      </c>
      <c r="P149" s="7">
        <f>SimData!P6</f>
        <v>12.280429462182845</v>
      </c>
    </row>
    <row r="150" spans="1:16" s="8" customFormat="1">
      <c r="A150" s="8" t="s">
        <v>9</v>
      </c>
      <c r="B150" s="7">
        <f>SimData!B7</f>
        <v>108.06650350732033</v>
      </c>
      <c r="C150" s="7">
        <f>SimData!C7</f>
        <v>102.12421687402031</v>
      </c>
      <c r="D150" s="7">
        <f>SimData!D7</f>
        <v>104.10364762696207</v>
      </c>
      <c r="E150" s="7">
        <f>SimData!E7</f>
        <v>90.233741511665016</v>
      </c>
      <c r="F150" s="7">
        <f>SimData!F7</f>
        <v>91.869514966195965</v>
      </c>
      <c r="G150" s="7">
        <f>SimData!G7</f>
        <v>178.25949934615582</v>
      </c>
      <c r="H150" s="7">
        <f>SimData!H7</f>
        <v>180.07948874685562</v>
      </c>
      <c r="I150" s="7">
        <f>SimData!I7</f>
        <v>180.60668407547473</v>
      </c>
      <c r="J150" s="7">
        <f>SimData!J7</f>
        <v>148.72045269851873</v>
      </c>
      <c r="K150" s="7">
        <f>SimData!K7</f>
        <v>150.61386277011297</v>
      </c>
      <c r="L150" s="7">
        <f>SimData!L7</f>
        <v>36.001595881209695</v>
      </c>
      <c r="M150" s="7">
        <f>SimData!M7</f>
        <v>36.001420056928296</v>
      </c>
      <c r="N150" s="7">
        <f>SimData!N7</f>
        <v>36.00165068870632</v>
      </c>
      <c r="O150" s="7">
        <f>SimData!O7</f>
        <v>27.267494826590195</v>
      </c>
      <c r="P150" s="7">
        <f>SimData!P7</f>
        <v>27.267359220073395</v>
      </c>
    </row>
    <row r="151" spans="1:16" s="8" customFormat="1"/>
    <row r="152" spans="1:16">
      <c r="A152" s="11"/>
      <c r="B152" s="13" t="s">
        <v>54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2"/>
    </row>
    <row r="153" spans="1:16">
      <c r="A153" s="1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2"/>
    </row>
    <row r="154" spans="1:16">
      <c r="A154" s="11"/>
      <c r="B154" s="8" t="s">
        <v>55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2"/>
    </row>
    <row r="155" spans="1:16">
      <c r="A155" s="11"/>
      <c r="B155" s="8" t="s">
        <v>56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2"/>
    </row>
    <row r="156" spans="1:16">
      <c r="A156" s="11"/>
      <c r="B156" s="8" t="s">
        <v>85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2"/>
    </row>
    <row r="157" spans="1:16">
      <c r="A157" s="11"/>
      <c r="B157" s="8" t="s">
        <v>86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2"/>
    </row>
    <row r="158" spans="1:16">
      <c r="A158" s="11"/>
      <c r="B158" s="8" t="s">
        <v>53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2"/>
    </row>
    <row r="159" spans="1:16">
      <c r="A159" s="11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2"/>
    </row>
    <row r="160" spans="1:16" ht="13.5" thickBot="1">
      <c r="A160" s="14"/>
      <c r="B160" s="15" t="s">
        <v>57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6"/>
    </row>
    <row r="164" spans="1:16" ht="13.5" thickBot="1"/>
    <row r="165" spans="1:16" ht="15.75">
      <c r="A165" s="29" t="s">
        <v>61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0"/>
    </row>
    <row r="166" spans="1:16" s="8" customFormat="1">
      <c r="A166" s="11" t="s">
        <v>66</v>
      </c>
      <c r="P166" s="12"/>
    </row>
    <row r="167" spans="1:16" s="8" customFormat="1">
      <c r="A167" s="11"/>
      <c r="B167" s="8" t="s">
        <v>70</v>
      </c>
      <c r="C167" s="8" t="s">
        <v>71</v>
      </c>
      <c r="D167" s="8" t="s">
        <v>72</v>
      </c>
      <c r="E167" s="8" t="s">
        <v>73</v>
      </c>
      <c r="F167" s="8" t="s">
        <v>74</v>
      </c>
      <c r="G167" s="8" t="s">
        <v>75</v>
      </c>
      <c r="H167" s="8" t="s">
        <v>76</v>
      </c>
      <c r="I167" s="8" t="s">
        <v>77</v>
      </c>
      <c r="J167" s="8" t="s">
        <v>78</v>
      </c>
      <c r="K167" s="8" t="s">
        <v>79</v>
      </c>
      <c r="L167" s="8" t="s">
        <v>80</v>
      </c>
      <c r="M167" s="8" t="s">
        <v>81</v>
      </c>
      <c r="N167" s="8" t="s">
        <v>82</v>
      </c>
      <c r="O167" s="8" t="s">
        <v>83</v>
      </c>
      <c r="P167" s="12" t="s">
        <v>84</v>
      </c>
    </row>
    <row r="168" spans="1:16" s="8" customFormat="1">
      <c r="A168" s="11" t="s">
        <v>67</v>
      </c>
      <c r="B168" s="7">
        <f>SimData!Q3</f>
        <v>65.689591540615368</v>
      </c>
      <c r="C168" s="7">
        <f>SimData!R3</f>
        <v>66.752382026420349</v>
      </c>
      <c r="D168" s="7">
        <f>SimData!S3</f>
        <v>68.126905607859584</v>
      </c>
      <c r="E168" s="7">
        <f>SimData!T3</f>
        <v>69.085854575628545</v>
      </c>
      <c r="F168" s="7">
        <f>SimData!U3</f>
        <v>70.709277779208364</v>
      </c>
      <c r="G168" s="7">
        <f>SimData!V3</f>
        <v>133.8327762098707</v>
      </c>
      <c r="H168" s="7">
        <f>SimData!W3</f>
        <v>135.85557867578981</v>
      </c>
      <c r="I168" s="7">
        <f>SimData!X3</f>
        <v>137.72210109885773</v>
      </c>
      <c r="J168" s="7">
        <f>SimData!Y3</f>
        <v>139.80390162891044</v>
      </c>
      <c r="K168" s="7">
        <f>SimData!Z3</f>
        <v>141.84616105204523</v>
      </c>
      <c r="L168" s="7">
        <f>SimData!AA3</f>
        <v>18.55388671217159</v>
      </c>
      <c r="M168" s="7">
        <f>SimData!AB3</f>
        <v>18.543585849638898</v>
      </c>
      <c r="N168" s="7">
        <f>SimData!AC3</f>
        <v>18.568431854062936</v>
      </c>
      <c r="O168" s="7">
        <f>SimData!AD3</f>
        <v>18.562320320065286</v>
      </c>
      <c r="P168" s="7">
        <f>SimData!AE3</f>
        <v>18.522743790208722</v>
      </c>
    </row>
    <row r="169" spans="1:16" s="8" customFormat="1">
      <c r="A169" s="11" t="s">
        <v>68</v>
      </c>
      <c r="B169" s="7">
        <f>SimData!Q4</f>
        <v>14.682121686011511</v>
      </c>
      <c r="C169" s="7">
        <f>SimData!R4</f>
        <v>22.870533652263322</v>
      </c>
      <c r="D169" s="7">
        <f>SimData!S4</f>
        <v>31.488963326579835</v>
      </c>
      <c r="E169" s="7">
        <f>SimData!T4</f>
        <v>39.278510382373163</v>
      </c>
      <c r="F169" s="7">
        <f>SimData!U4</f>
        <v>47.453641236875406</v>
      </c>
      <c r="G169" s="7">
        <f>SimData!V4</f>
        <v>14.890269767297337</v>
      </c>
      <c r="H169" s="7">
        <f>SimData!W4</f>
        <v>22.104635367143462</v>
      </c>
      <c r="I169" s="7">
        <f>SimData!X4</f>
        <v>30.647070487005994</v>
      </c>
      <c r="J169" s="7">
        <f>SimData!Y4</f>
        <v>38.095085204365525</v>
      </c>
      <c r="K169" s="7">
        <f>SimData!Z4</f>
        <v>46.548354641980062</v>
      </c>
      <c r="L169" s="7">
        <f>SimData!AA4</f>
        <v>7.009230642592243</v>
      </c>
      <c r="M169" s="7">
        <f>SimData!AB4</f>
        <v>10.551941893290284</v>
      </c>
      <c r="N169" s="7">
        <f>SimData!AC4</f>
        <v>14.104433796787132</v>
      </c>
      <c r="O169" s="7">
        <f>SimData!AD4</f>
        <v>17.590763974109585</v>
      </c>
      <c r="P169" s="7">
        <f>SimData!AE4</f>
        <v>21.118185827473553</v>
      </c>
    </row>
    <row r="170" spans="1:16" s="13" customFormat="1">
      <c r="A170" s="19" t="s">
        <v>52</v>
      </c>
      <c r="B170" s="32">
        <f>SimData!Q5</f>
        <v>22.350758075476335</v>
      </c>
      <c r="C170" s="32">
        <f>SimData!R5</f>
        <v>34.261749106138637</v>
      </c>
      <c r="D170" s="32">
        <f>SimData!S5</f>
        <v>46.221038583245225</v>
      </c>
      <c r="E170" s="32">
        <f>SimData!T5</f>
        <v>56.854634893999659</v>
      </c>
      <c r="F170" s="32">
        <f>SimData!U5</f>
        <v>67.110912071610585</v>
      </c>
      <c r="G170" s="32">
        <f>SimData!V5</f>
        <v>11.126026216438241</v>
      </c>
      <c r="H170" s="32">
        <f>SimData!W5</f>
        <v>16.270686550086168</v>
      </c>
      <c r="I170" s="32">
        <f>SimData!X5</f>
        <v>22.252833962362619</v>
      </c>
      <c r="J170" s="32">
        <f>SimData!Y5</f>
        <v>27.248942812399832</v>
      </c>
      <c r="K170" s="32">
        <f>SimData!Z5</f>
        <v>32.816083492665584</v>
      </c>
      <c r="L170" s="32">
        <f>SimData!AA5</f>
        <v>37.777694513969934</v>
      </c>
      <c r="M170" s="32">
        <f>SimData!AB5</f>
        <v>56.90345965904843</v>
      </c>
      <c r="N170" s="32">
        <f>SimData!AC5</f>
        <v>75.959208120749082</v>
      </c>
      <c r="O170" s="32">
        <f>SimData!AD5</f>
        <v>94.765975755167418</v>
      </c>
      <c r="P170" s="32">
        <f>SimData!AE5</f>
        <v>114.01218991452446</v>
      </c>
    </row>
    <row r="171" spans="1:16" s="8" customFormat="1">
      <c r="A171" s="11" t="s">
        <v>8</v>
      </c>
      <c r="B171" s="7">
        <f>SimData!Q6</f>
        <v>29.265086552745458</v>
      </c>
      <c r="C171" s="7">
        <f>SimData!R6</f>
        <v>-3.6534222110675501</v>
      </c>
      <c r="D171" s="7">
        <f>SimData!S6</f>
        <v>-27.950815457617097</v>
      </c>
      <c r="E171" s="7">
        <f>SimData!T6</f>
        <v>-34.146529833489751</v>
      </c>
      <c r="F171" s="7">
        <f>SimData!U6</f>
        <v>-40.593055028817531</v>
      </c>
      <c r="G171" s="7">
        <f>SimData!V6</f>
        <v>94.926939253538393</v>
      </c>
      <c r="H171" s="7">
        <f>SimData!W6</f>
        <v>83.561999126177099</v>
      </c>
      <c r="I171" s="7">
        <f>SimData!X6</f>
        <v>50.674294013665246</v>
      </c>
      <c r="J171" s="7">
        <f>SimData!Y6</f>
        <v>49.683503042519817</v>
      </c>
      <c r="K171" s="7">
        <f>SimData!Z6</f>
        <v>18.642911335119649</v>
      </c>
      <c r="L171" s="7">
        <f>SimData!AA6</f>
        <v>5.998958023572408</v>
      </c>
      <c r="M171" s="7">
        <f>SimData!AB6</f>
        <v>-0.27664049781506606</v>
      </c>
      <c r="N171" s="7">
        <f>SimData!AC6</f>
        <v>-6.5524404243630592</v>
      </c>
      <c r="O171" s="7">
        <f>SimData!AD6</f>
        <v>-12.827222808832854</v>
      </c>
      <c r="P171" s="7">
        <f>SimData!AE6</f>
        <v>-19.102886032335146</v>
      </c>
    </row>
    <row r="172" spans="1:16" s="8" customFormat="1">
      <c r="A172" s="11" t="s">
        <v>9</v>
      </c>
      <c r="B172" s="7">
        <f>SimData!Q7</f>
        <v>100.35869997629901</v>
      </c>
      <c r="C172" s="7">
        <f>SimData!R7</f>
        <v>125.58761023036439</v>
      </c>
      <c r="D172" s="7">
        <f>SimData!S7</f>
        <v>157.55978373610526</v>
      </c>
      <c r="E172" s="7">
        <f>SimData!T7</f>
        <v>162.09387119358431</v>
      </c>
      <c r="F172" s="7">
        <f>SimData!U7</f>
        <v>199.62059597125148</v>
      </c>
      <c r="G172" s="7">
        <f>SimData!V7</f>
        <v>177.84391528756558</v>
      </c>
      <c r="H172" s="7">
        <f>SimData!W7</f>
        <v>189.50168915021493</v>
      </c>
      <c r="I172" s="7">
        <f>SimData!X7</f>
        <v>213.84994492987471</v>
      </c>
      <c r="J172" s="7">
        <f>SimData!Y7</f>
        <v>232.3237880568069</v>
      </c>
      <c r="K172" s="7">
        <f>SimData!Z7</f>
        <v>253.44954053239331</v>
      </c>
      <c r="L172" s="7">
        <f>SimData!AA7</f>
        <v>36.001732148322731</v>
      </c>
      <c r="M172" s="7">
        <f>SimData!AB7</f>
        <v>44.726933419748192</v>
      </c>
      <c r="N172" s="7">
        <f>SimData!AC7</f>
        <v>53.453417426041312</v>
      </c>
      <c r="O172" s="7">
        <f>SimData!AD7</f>
        <v>62.177769254248886</v>
      </c>
      <c r="P172" s="7">
        <f>SimData!AE7</f>
        <v>70.904823868226416</v>
      </c>
    </row>
    <row r="173" spans="1:16" s="8" customFormat="1">
      <c r="A173" s="11"/>
      <c r="B173" s="13" t="s">
        <v>54</v>
      </c>
      <c r="P173" s="12"/>
    </row>
    <row r="174" spans="1:16" s="8" customFormat="1">
      <c r="A174" s="11"/>
      <c r="C174" s="8" t="s">
        <v>87</v>
      </c>
      <c r="H174" s="8" t="s">
        <v>87</v>
      </c>
      <c r="M174" s="8" t="s">
        <v>87</v>
      </c>
      <c r="P174" s="12"/>
    </row>
    <row r="175" spans="1:16" s="8" customFormat="1">
      <c r="A175" s="30" t="s">
        <v>88</v>
      </c>
      <c r="C175" s="8">
        <f>C170/B170</f>
        <v>1.5329121719469221</v>
      </c>
      <c r="D175" s="8">
        <f>D170/$B$170</f>
        <v>2.0679852749137759</v>
      </c>
      <c r="E175" s="8">
        <f>E170/$B$170</f>
        <v>2.5437452591991327</v>
      </c>
      <c r="F175" s="8">
        <f>F170/$B$170</f>
        <v>3.002623528248284</v>
      </c>
      <c r="H175" s="8">
        <f>H170/$G$170</f>
        <v>1.4623987247169079</v>
      </c>
      <c r="I175" s="8">
        <f>I170/$G$170</f>
        <v>2.0000702433619097</v>
      </c>
      <c r="J175" s="8">
        <f>J170/$G$170</f>
        <v>2.4491172573493176</v>
      </c>
      <c r="K175" s="8">
        <f>K170/$G$170</f>
        <v>2.9494882408403087</v>
      </c>
      <c r="M175" s="25">
        <f>M170/$L$170</f>
        <v>1.5062713696836614</v>
      </c>
      <c r="N175" s="25">
        <f>N170/$L$170</f>
        <v>2.0106893524870841</v>
      </c>
      <c r="O175" s="25">
        <f>O170/$L$170</f>
        <v>2.5085166518068913</v>
      </c>
      <c r="P175" s="31">
        <f>P170/$L$170</f>
        <v>3.0179763847781533</v>
      </c>
    </row>
    <row r="176" spans="1:16">
      <c r="A176" s="11"/>
      <c r="B176" s="8"/>
      <c r="C176" s="8" t="s">
        <v>89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2"/>
    </row>
    <row r="177" spans="1:16">
      <c r="A177" s="11"/>
      <c r="B177" s="8"/>
      <c r="C177" s="8" t="s">
        <v>90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2"/>
    </row>
    <row r="178" spans="1:16" ht="13.5" thickBot="1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6"/>
    </row>
  </sheetData>
  <phoneticPr fontId="0" type="noConversion"/>
  <printOptions headings="1"/>
  <pageMargins left="0.93" right="0.75" top="0.51" bottom="0.69" header="0.5" footer="0.5"/>
  <pageSetup scale="60" fitToHeight="2" orientation="portrait" horizontalDpi="4294967292" r:id="rId1"/>
  <headerFooter alignWithMargins="0">
    <oddFooter>demohetero.xls&amp;RPage &amp;P</oddFooter>
  </headerFooter>
  <rowBreaks count="2" manualBreakCount="2">
    <brk id="69" max="15" man="1"/>
    <brk id="1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9"/>
  <sheetViews>
    <sheetView workbookViewId="0">
      <selection activeCell="A15" sqref="A15"/>
    </sheetView>
  </sheetViews>
  <sheetFormatPr defaultRowHeight="12.75"/>
  <sheetData>
    <row r="1" spans="1:31">
      <c r="A1" t="s">
        <v>124</v>
      </c>
    </row>
    <row r="2" spans="1:31">
      <c r="A2" t="s">
        <v>98</v>
      </c>
      <c r="B2" t="str">
        <f ca="1">ADDRESS(ROW(Sheet1!$C$118),COLUMN(Sheet1!$C$118),4,,_xll.WSNAME(Sheet1!$C$118))</f>
        <v>Sheet1!C118</v>
      </c>
      <c r="C2" t="str">
        <f ca="1">ADDRESS(ROW(Sheet1!$C$119),COLUMN(Sheet1!$C$119),4,,_xll.WSNAME(Sheet1!$C$119))</f>
        <v>Sheet1!C119</v>
      </c>
      <c r="D2" t="str">
        <f ca="1">ADDRESS(ROW(Sheet1!$C$120),COLUMN(Sheet1!$C$120),4,,_xll.WSNAME(Sheet1!$C$120))</f>
        <v>Sheet1!C120</v>
      </c>
      <c r="E2" t="str">
        <f ca="1">ADDRESS(ROW(Sheet1!$C$121),COLUMN(Sheet1!$C$121),4,,_xll.WSNAME(Sheet1!$C$121))</f>
        <v>Sheet1!C121</v>
      </c>
      <c r="F2" t="str">
        <f ca="1">ADDRESS(ROW(Sheet1!$C$122),COLUMN(Sheet1!$C$122),4,,_xll.WSNAME(Sheet1!$C$122))</f>
        <v>Sheet1!C122</v>
      </c>
      <c r="G2" t="str">
        <f ca="1">ADDRESS(ROW(Sheet1!$E$118),COLUMN(Sheet1!$E$118),4,,_xll.WSNAME(Sheet1!$E$118))</f>
        <v>Sheet1!E118</v>
      </c>
      <c r="H2" t="str">
        <f ca="1">ADDRESS(ROW(Sheet1!$E$119),COLUMN(Sheet1!$E$119),4,,_xll.WSNAME(Sheet1!$E$119))</f>
        <v>Sheet1!E119</v>
      </c>
      <c r="I2" t="str">
        <f ca="1">ADDRESS(ROW(Sheet1!$E$120),COLUMN(Sheet1!$E$120),4,,_xll.WSNAME(Sheet1!$E$120))</f>
        <v>Sheet1!E120</v>
      </c>
      <c r="J2" t="str">
        <f ca="1">ADDRESS(ROW(Sheet1!$E$121),COLUMN(Sheet1!$E$121),4,,_xll.WSNAME(Sheet1!$E$121))</f>
        <v>Sheet1!E121</v>
      </c>
      <c r="K2" t="str">
        <f ca="1">ADDRESS(ROW(Sheet1!$E$122),COLUMN(Sheet1!$E$122),4,,_xll.WSNAME(Sheet1!$E$122))</f>
        <v>Sheet1!E122</v>
      </c>
      <c r="L2" t="str">
        <f ca="1">ADDRESS(ROW(Sheet1!$G$118),COLUMN(Sheet1!$G$118),4,,_xll.WSNAME(Sheet1!$G$118))</f>
        <v>Sheet1!G118</v>
      </c>
      <c r="M2" t="str">
        <f ca="1">ADDRESS(ROW(Sheet1!$G$119),COLUMN(Sheet1!$G$119),4,,_xll.WSNAME(Sheet1!$G$119))</f>
        <v>Sheet1!G119</v>
      </c>
      <c r="N2" t="str">
        <f ca="1">ADDRESS(ROW(Sheet1!$G$120),COLUMN(Sheet1!$G$120),4,,_xll.WSNAME(Sheet1!$G$120))</f>
        <v>Sheet1!G120</v>
      </c>
      <c r="O2" t="str">
        <f ca="1">ADDRESS(ROW(Sheet1!$G$121),COLUMN(Sheet1!$G$121),4,,_xll.WSNAME(Sheet1!$G$121))</f>
        <v>Sheet1!G121</v>
      </c>
      <c r="P2" t="str">
        <f ca="1">ADDRESS(ROW(Sheet1!$G$122),COLUMN(Sheet1!$G$122),4,,_xll.WSNAME(Sheet1!$G$122))</f>
        <v>Sheet1!G122</v>
      </c>
      <c r="Q2" t="str">
        <f ca="1">ADDRESS(ROW(Sheet1!$C$135),COLUMN(Sheet1!$C$135),4,,_xll.WSNAME(Sheet1!$C$135))</f>
        <v>Sheet1!C135</v>
      </c>
      <c r="R2" t="str">
        <f ca="1">ADDRESS(ROW(Sheet1!$C$136),COLUMN(Sheet1!$C$136),4,,_xll.WSNAME(Sheet1!$C$136))</f>
        <v>Sheet1!C136</v>
      </c>
      <c r="S2" t="str">
        <f ca="1">ADDRESS(ROW(Sheet1!$C$137),COLUMN(Sheet1!$C$137),4,,_xll.WSNAME(Sheet1!$C$137))</f>
        <v>Sheet1!C137</v>
      </c>
      <c r="T2" t="str">
        <f ca="1">ADDRESS(ROW(Sheet1!$C$138),COLUMN(Sheet1!$C$138),4,,_xll.WSNAME(Sheet1!$C$138))</f>
        <v>Sheet1!C138</v>
      </c>
      <c r="U2" t="str">
        <f ca="1">ADDRESS(ROW(Sheet1!$C$139),COLUMN(Sheet1!$C$139),4,,_xll.WSNAME(Sheet1!$C$139))</f>
        <v>Sheet1!C139</v>
      </c>
      <c r="V2" t="str">
        <f ca="1">ADDRESS(ROW(Sheet1!$E$135),COLUMN(Sheet1!$E$135),4,,_xll.WSNAME(Sheet1!$E$135))</f>
        <v>Sheet1!E135</v>
      </c>
      <c r="W2" t="str">
        <f ca="1">ADDRESS(ROW(Sheet1!$E$136),COLUMN(Sheet1!$E$136),4,,_xll.WSNAME(Sheet1!$E$136))</f>
        <v>Sheet1!E136</v>
      </c>
      <c r="X2" t="str">
        <f ca="1">ADDRESS(ROW(Sheet1!$E$137),COLUMN(Sheet1!$E$137),4,,_xll.WSNAME(Sheet1!$E$137))</f>
        <v>Sheet1!E137</v>
      </c>
      <c r="Y2" t="str">
        <f ca="1">ADDRESS(ROW(Sheet1!$E$138),COLUMN(Sheet1!$E$138),4,,_xll.WSNAME(Sheet1!$E$138))</f>
        <v>Sheet1!E138</v>
      </c>
      <c r="Z2" t="str">
        <f ca="1">ADDRESS(ROW(Sheet1!$E$139),COLUMN(Sheet1!$E$139),4,,_xll.WSNAME(Sheet1!$E$139))</f>
        <v>Sheet1!E139</v>
      </c>
      <c r="AA2" t="str">
        <f ca="1">ADDRESS(ROW(Sheet1!$G$135),COLUMN(Sheet1!$G$135),4,,_xll.WSNAME(Sheet1!$G$135))</f>
        <v>Sheet1!G135</v>
      </c>
      <c r="AB2" t="str">
        <f ca="1">ADDRESS(ROW(Sheet1!$G$136),COLUMN(Sheet1!$G$136),4,,_xll.WSNAME(Sheet1!$G$136))</f>
        <v>Sheet1!G136</v>
      </c>
      <c r="AC2" t="str">
        <f ca="1">ADDRESS(ROW(Sheet1!$G$137),COLUMN(Sheet1!$G$137),4,,_xll.WSNAME(Sheet1!$G$137))</f>
        <v>Sheet1!G137</v>
      </c>
      <c r="AD2" t="str">
        <f ca="1">ADDRESS(ROW(Sheet1!$G$138),COLUMN(Sheet1!$G$138),4,,_xll.WSNAME(Sheet1!$G$138))</f>
        <v>Sheet1!G138</v>
      </c>
      <c r="AE2" t="str">
        <f ca="1">ADDRESS(ROW(Sheet1!$G$139),COLUMN(Sheet1!$G$139),4,,_xll.WSNAME(Sheet1!$G$139))</f>
        <v>Sheet1!G139</v>
      </c>
    </row>
    <row r="3" spans="1:31">
      <c r="A3" t="s">
        <v>67</v>
      </c>
      <c r="B3">
        <f t="shared" ref="B3:AE3" si="0">AVERAGE(B9:B108)</f>
        <v>65.756703805988678</v>
      </c>
      <c r="C3">
        <f t="shared" si="0"/>
        <v>66.954253279845815</v>
      </c>
      <c r="D3">
        <f t="shared" si="0"/>
        <v>68.041827299258543</v>
      </c>
      <c r="E3">
        <f t="shared" si="0"/>
        <v>69.244149612456496</v>
      </c>
      <c r="F3">
        <f t="shared" si="0"/>
        <v>70.418064622236159</v>
      </c>
      <c r="G3">
        <f t="shared" si="0"/>
        <v>133.86791272773453</v>
      </c>
      <c r="H3">
        <f t="shared" si="0"/>
        <v>135.90572131542984</v>
      </c>
      <c r="I3">
        <f t="shared" si="0"/>
        <v>137.92822576450334</v>
      </c>
      <c r="J3">
        <f t="shared" si="0"/>
        <v>139.91073067704451</v>
      </c>
      <c r="K3">
        <f t="shared" si="0"/>
        <v>141.93870086639404</v>
      </c>
      <c r="L3">
        <f t="shared" si="0"/>
        <v>18.551652423873538</v>
      </c>
      <c r="M3">
        <f t="shared" si="0"/>
        <v>18.55363172108235</v>
      </c>
      <c r="N3">
        <f t="shared" si="0"/>
        <v>18.53931192853026</v>
      </c>
      <c r="O3">
        <f t="shared" si="0"/>
        <v>18.558847735616247</v>
      </c>
      <c r="P3">
        <f t="shared" si="0"/>
        <v>18.537141293821026</v>
      </c>
      <c r="Q3">
        <f t="shared" si="0"/>
        <v>65.689591540615368</v>
      </c>
      <c r="R3">
        <f t="shared" si="0"/>
        <v>66.752382026420349</v>
      </c>
      <c r="S3">
        <f t="shared" si="0"/>
        <v>68.126905607859584</v>
      </c>
      <c r="T3">
        <f t="shared" si="0"/>
        <v>69.085854575628545</v>
      </c>
      <c r="U3">
        <f t="shared" si="0"/>
        <v>70.709277779208364</v>
      </c>
      <c r="V3">
        <f t="shared" si="0"/>
        <v>133.8327762098707</v>
      </c>
      <c r="W3">
        <f t="shared" si="0"/>
        <v>135.85557867578981</v>
      </c>
      <c r="X3">
        <f t="shared" si="0"/>
        <v>137.72210109885773</v>
      </c>
      <c r="Y3">
        <f t="shared" si="0"/>
        <v>139.80390162891044</v>
      </c>
      <c r="Z3">
        <f t="shared" si="0"/>
        <v>141.84616105204523</v>
      </c>
      <c r="AA3">
        <f t="shared" si="0"/>
        <v>18.55388671217159</v>
      </c>
      <c r="AB3">
        <f t="shared" si="0"/>
        <v>18.543585849638898</v>
      </c>
      <c r="AC3">
        <f t="shared" si="0"/>
        <v>18.568431854062936</v>
      </c>
      <c r="AD3">
        <f t="shared" si="0"/>
        <v>18.562320320065286</v>
      </c>
      <c r="AE3">
        <f t="shared" si="0"/>
        <v>18.522743790208722</v>
      </c>
    </row>
    <row r="4" spans="1:31">
      <c r="A4" t="s">
        <v>68</v>
      </c>
      <c r="B4">
        <f t="shared" ref="B4:AE4" si="1">STDEV(B9:B108)</f>
        <v>14.813597975072934</v>
      </c>
      <c r="C4">
        <f t="shared" si="1"/>
        <v>14.887229014998233</v>
      </c>
      <c r="D4">
        <f t="shared" si="1"/>
        <v>15.187385180341305</v>
      </c>
      <c r="E4">
        <f t="shared" si="1"/>
        <v>8.7461728777239145</v>
      </c>
      <c r="F4">
        <f t="shared" si="1"/>
        <v>8.7617675909382395</v>
      </c>
      <c r="G4">
        <f t="shared" si="1"/>
        <v>14.708343750466693</v>
      </c>
      <c r="H4">
        <f t="shared" si="1"/>
        <v>15.023188041500774</v>
      </c>
      <c r="I4">
        <f t="shared" si="1"/>
        <v>15.120159778194521</v>
      </c>
      <c r="J4">
        <f t="shared" si="1"/>
        <v>2.8856309551495527</v>
      </c>
      <c r="K4">
        <f t="shared" si="1"/>
        <v>2.9149469974708495</v>
      </c>
      <c r="L4">
        <f t="shared" si="1"/>
        <v>7.0187493020299936</v>
      </c>
      <c r="M4">
        <f t="shared" si="1"/>
        <v>7.024016363142576</v>
      </c>
      <c r="N4">
        <f t="shared" si="1"/>
        <v>7.0049344908590587</v>
      </c>
      <c r="O4">
        <f t="shared" si="1"/>
        <v>3.5138068876081623</v>
      </c>
      <c r="P4">
        <f t="shared" si="1"/>
        <v>3.5111202736867311</v>
      </c>
      <c r="Q4">
        <f t="shared" si="1"/>
        <v>14.682121686011511</v>
      </c>
      <c r="R4">
        <f t="shared" si="1"/>
        <v>22.870533652263322</v>
      </c>
      <c r="S4">
        <f t="shared" si="1"/>
        <v>31.488963326579835</v>
      </c>
      <c r="T4">
        <f t="shared" si="1"/>
        <v>39.278510382373163</v>
      </c>
      <c r="U4">
        <f t="shared" si="1"/>
        <v>47.453641236875406</v>
      </c>
      <c r="V4">
        <f t="shared" si="1"/>
        <v>14.890269767297337</v>
      </c>
      <c r="W4">
        <f t="shared" si="1"/>
        <v>22.104635367143462</v>
      </c>
      <c r="X4">
        <f t="shared" si="1"/>
        <v>30.647070487005994</v>
      </c>
      <c r="Y4">
        <f t="shared" si="1"/>
        <v>38.095085204365525</v>
      </c>
      <c r="Z4">
        <f t="shared" si="1"/>
        <v>46.548354641980062</v>
      </c>
      <c r="AA4">
        <f t="shared" si="1"/>
        <v>7.009230642592243</v>
      </c>
      <c r="AB4">
        <f t="shared" si="1"/>
        <v>10.551941893290284</v>
      </c>
      <c r="AC4">
        <f t="shared" si="1"/>
        <v>14.104433796787132</v>
      </c>
      <c r="AD4">
        <f t="shared" si="1"/>
        <v>17.590763974109585</v>
      </c>
      <c r="AE4">
        <f t="shared" si="1"/>
        <v>21.118185827473553</v>
      </c>
    </row>
    <row r="5" spans="1:31">
      <c r="A5" t="s">
        <v>52</v>
      </c>
      <c r="B5">
        <f t="shared" ref="B5:AE5" si="2">100*B4/B3</f>
        <v>22.527890112587748</v>
      </c>
      <c r="C5">
        <f t="shared" si="2"/>
        <v>22.234926514339161</v>
      </c>
      <c r="D5">
        <f t="shared" si="2"/>
        <v>22.320660369018047</v>
      </c>
      <c r="E5">
        <f t="shared" si="2"/>
        <v>12.63091961800993</v>
      </c>
      <c r="F5">
        <f t="shared" si="2"/>
        <v>12.442499858440451</v>
      </c>
      <c r="G5">
        <f t="shared" si="2"/>
        <v>10.987206307146256</v>
      </c>
      <c r="H5">
        <f t="shared" si="2"/>
        <v>11.054124797757973</v>
      </c>
      <c r="I5">
        <f t="shared" si="2"/>
        <v>10.962339067574511</v>
      </c>
      <c r="J5">
        <f t="shared" si="2"/>
        <v>2.0624800836831056</v>
      </c>
      <c r="K5">
        <f t="shared" si="2"/>
        <v>2.0536661105660463</v>
      </c>
      <c r="L5">
        <f t="shared" si="2"/>
        <v>37.83355326880632</v>
      </c>
      <c r="M5">
        <f t="shared" si="2"/>
        <v>37.85790549653543</v>
      </c>
      <c r="N5">
        <f t="shared" si="2"/>
        <v>37.784220460086885</v>
      </c>
      <c r="O5">
        <f t="shared" si="2"/>
        <v>18.933324620497977</v>
      </c>
      <c r="P5">
        <f t="shared" si="2"/>
        <v>18.941001840758968</v>
      </c>
      <c r="Q5">
        <f t="shared" si="2"/>
        <v>22.350758075476335</v>
      </c>
      <c r="R5">
        <f t="shared" si="2"/>
        <v>34.261749106138637</v>
      </c>
      <c r="S5">
        <f t="shared" si="2"/>
        <v>46.221038583245225</v>
      </c>
      <c r="T5">
        <f t="shared" si="2"/>
        <v>56.854634893999659</v>
      </c>
      <c r="U5">
        <f t="shared" si="2"/>
        <v>67.110912071610585</v>
      </c>
      <c r="V5">
        <f t="shared" si="2"/>
        <v>11.126026216438241</v>
      </c>
      <c r="W5">
        <f t="shared" si="2"/>
        <v>16.270686550086168</v>
      </c>
      <c r="X5">
        <f t="shared" si="2"/>
        <v>22.252833962362619</v>
      </c>
      <c r="Y5">
        <f t="shared" si="2"/>
        <v>27.248942812399832</v>
      </c>
      <c r="Z5">
        <f t="shared" si="2"/>
        <v>32.816083492665584</v>
      </c>
      <c r="AA5">
        <f t="shared" si="2"/>
        <v>37.777694513969934</v>
      </c>
      <c r="AB5">
        <f t="shared" si="2"/>
        <v>56.90345965904843</v>
      </c>
      <c r="AC5">
        <f t="shared" si="2"/>
        <v>75.959208120749082</v>
      </c>
      <c r="AD5">
        <f t="shared" si="2"/>
        <v>94.765975755167418</v>
      </c>
      <c r="AE5">
        <f t="shared" si="2"/>
        <v>114.01218991452446</v>
      </c>
    </row>
    <row r="6" spans="1:31">
      <c r="A6" t="s">
        <v>8</v>
      </c>
      <c r="B6">
        <f t="shared" ref="B6:AE6" si="3">MIN(B9:B108)</f>
        <v>30.742021095617758</v>
      </c>
      <c r="C6">
        <f t="shared" si="3"/>
        <v>31.282826763449542</v>
      </c>
      <c r="D6">
        <f t="shared" si="3"/>
        <v>30.012375291789667</v>
      </c>
      <c r="E6">
        <f t="shared" si="3"/>
        <v>46.550761760625505</v>
      </c>
      <c r="F6">
        <f t="shared" si="3"/>
        <v>48.768757587240543</v>
      </c>
      <c r="G6">
        <f t="shared" si="3"/>
        <v>98.759169357867734</v>
      </c>
      <c r="H6">
        <f t="shared" si="3"/>
        <v>101.10832906824575</v>
      </c>
      <c r="I6">
        <f t="shared" si="3"/>
        <v>102.07054463235613</v>
      </c>
      <c r="J6">
        <f t="shared" si="3"/>
        <v>132.65559168963208</v>
      </c>
      <c r="K6">
        <f t="shared" si="3"/>
        <v>134.99186780197712</v>
      </c>
      <c r="L6">
        <f t="shared" si="3"/>
        <v>5.9992113045023991</v>
      </c>
      <c r="M6">
        <f t="shared" si="3"/>
        <v>5.9988950157691789</v>
      </c>
      <c r="N6">
        <f t="shared" si="3"/>
        <v>5.9991665067384599</v>
      </c>
      <c r="O6">
        <f t="shared" si="3"/>
        <v>12.280341123521328</v>
      </c>
      <c r="P6">
        <f t="shared" si="3"/>
        <v>12.280429462182845</v>
      </c>
      <c r="Q6">
        <f t="shared" si="3"/>
        <v>29.265086552745458</v>
      </c>
      <c r="R6">
        <f t="shared" si="3"/>
        <v>-3.6534222110675501</v>
      </c>
      <c r="S6">
        <f t="shared" si="3"/>
        <v>-27.950815457617097</v>
      </c>
      <c r="T6">
        <f t="shared" si="3"/>
        <v>-34.146529833489751</v>
      </c>
      <c r="U6">
        <f t="shared" si="3"/>
        <v>-40.593055028817531</v>
      </c>
      <c r="V6">
        <f t="shared" si="3"/>
        <v>94.926939253538393</v>
      </c>
      <c r="W6">
        <f t="shared" si="3"/>
        <v>83.561999126177099</v>
      </c>
      <c r="X6">
        <f t="shared" si="3"/>
        <v>50.674294013665246</v>
      </c>
      <c r="Y6">
        <f t="shared" si="3"/>
        <v>49.683503042519817</v>
      </c>
      <c r="Z6">
        <f t="shared" si="3"/>
        <v>18.642911335119649</v>
      </c>
      <c r="AA6">
        <f t="shared" si="3"/>
        <v>5.998958023572408</v>
      </c>
      <c r="AB6">
        <f t="shared" si="3"/>
        <v>-0.27664049781506606</v>
      </c>
      <c r="AC6">
        <f t="shared" si="3"/>
        <v>-6.5524404243630592</v>
      </c>
      <c r="AD6">
        <f t="shared" si="3"/>
        <v>-12.827222808832854</v>
      </c>
      <c r="AE6">
        <f t="shared" si="3"/>
        <v>-19.102886032335146</v>
      </c>
    </row>
    <row r="7" spans="1:31">
      <c r="A7" t="s">
        <v>9</v>
      </c>
      <c r="B7">
        <f t="shared" ref="B7:AE7" si="4">MAX(B9:B108)</f>
        <v>108.06650350732033</v>
      </c>
      <c r="C7">
        <f t="shared" si="4"/>
        <v>102.12421687402031</v>
      </c>
      <c r="D7">
        <f t="shared" si="4"/>
        <v>104.10364762696207</v>
      </c>
      <c r="E7">
        <f t="shared" si="4"/>
        <v>90.233741511665016</v>
      </c>
      <c r="F7">
        <f t="shared" si="4"/>
        <v>91.869514966195965</v>
      </c>
      <c r="G7">
        <f t="shared" si="4"/>
        <v>178.25949934615582</v>
      </c>
      <c r="H7">
        <f t="shared" si="4"/>
        <v>180.07948874685562</v>
      </c>
      <c r="I7">
        <f t="shared" si="4"/>
        <v>180.60668407547473</v>
      </c>
      <c r="J7">
        <f t="shared" si="4"/>
        <v>148.72045269851873</v>
      </c>
      <c r="K7">
        <f t="shared" si="4"/>
        <v>150.61386277011297</v>
      </c>
      <c r="L7">
        <f t="shared" si="4"/>
        <v>36.001595881209695</v>
      </c>
      <c r="M7">
        <f t="shared" si="4"/>
        <v>36.001420056928296</v>
      </c>
      <c r="N7">
        <f t="shared" si="4"/>
        <v>36.00165068870632</v>
      </c>
      <c r="O7">
        <f t="shared" si="4"/>
        <v>27.267494826590195</v>
      </c>
      <c r="P7">
        <f t="shared" si="4"/>
        <v>27.267359220073395</v>
      </c>
      <c r="Q7">
        <f t="shared" si="4"/>
        <v>100.35869997629901</v>
      </c>
      <c r="R7">
        <f t="shared" si="4"/>
        <v>125.58761023036439</v>
      </c>
      <c r="S7">
        <f t="shared" si="4"/>
        <v>157.55978373610526</v>
      </c>
      <c r="T7">
        <f t="shared" si="4"/>
        <v>162.09387119358431</v>
      </c>
      <c r="U7">
        <f t="shared" si="4"/>
        <v>199.62059597125148</v>
      </c>
      <c r="V7">
        <f t="shared" si="4"/>
        <v>177.84391528756558</v>
      </c>
      <c r="W7">
        <f t="shared" si="4"/>
        <v>189.50168915021493</v>
      </c>
      <c r="X7">
        <f t="shared" si="4"/>
        <v>213.84994492987471</v>
      </c>
      <c r="Y7">
        <f t="shared" si="4"/>
        <v>232.3237880568069</v>
      </c>
      <c r="Z7">
        <f t="shared" si="4"/>
        <v>253.44954053239331</v>
      </c>
      <c r="AA7">
        <f t="shared" si="4"/>
        <v>36.001732148322731</v>
      </c>
      <c r="AB7">
        <f t="shared" si="4"/>
        <v>44.726933419748192</v>
      </c>
      <c r="AC7">
        <f t="shared" si="4"/>
        <v>53.453417426041312</v>
      </c>
      <c r="AD7">
        <f t="shared" si="4"/>
        <v>62.177769254248886</v>
      </c>
      <c r="AE7">
        <f t="shared" si="4"/>
        <v>70.904823868226416</v>
      </c>
    </row>
    <row r="8" spans="1:31">
      <c r="A8" t="s">
        <v>69</v>
      </c>
      <c r="B8" t="str">
        <f>Sheet1!$B$118</f>
        <v>X 21</v>
      </c>
      <c r="C8" t="str">
        <f>Sheet1!$B$119</f>
        <v>X 22</v>
      </c>
      <c r="D8" t="str">
        <f>Sheet1!$B$120</f>
        <v>X 23</v>
      </c>
      <c r="E8" t="str">
        <f>Sheet1!$B$121</f>
        <v>X 24</v>
      </c>
      <c r="F8" t="str">
        <f>Sheet1!$B$122</f>
        <v>X 25</v>
      </c>
      <c r="G8" t="str">
        <f>Sheet1!$D$118</f>
        <v>Y 21</v>
      </c>
      <c r="H8" t="str">
        <f>Sheet1!$D$119</f>
        <v>Y 22</v>
      </c>
      <c r="I8" t="str">
        <f>Sheet1!$D$120</f>
        <v>Y 23</v>
      </c>
      <c r="J8" t="str">
        <f>Sheet1!$D$121</f>
        <v>Y 24</v>
      </c>
      <c r="K8" t="str">
        <f>Sheet1!$D$122</f>
        <v>Y 25</v>
      </c>
      <c r="L8" t="str">
        <f>Sheet1!$F$118</f>
        <v>Z 21</v>
      </c>
      <c r="M8" t="str">
        <f>Sheet1!$F$119</f>
        <v>Z 22</v>
      </c>
      <c r="N8" t="str">
        <f>Sheet1!$F$120</f>
        <v>Z 23</v>
      </c>
      <c r="O8" t="str">
        <f>Sheet1!$F$121</f>
        <v>Z 24</v>
      </c>
      <c r="P8" t="str">
        <f>Sheet1!$F$122</f>
        <v>Z 25</v>
      </c>
      <c r="Q8" t="str">
        <f>Sheet1!$B$135</f>
        <v>X 21</v>
      </c>
      <c r="R8" t="str">
        <f>Sheet1!$B$136</f>
        <v>X 22</v>
      </c>
      <c r="S8" t="str">
        <f>Sheet1!$B$137</f>
        <v>X 23</v>
      </c>
      <c r="T8" t="str">
        <f>Sheet1!$B$138</f>
        <v>X 24</v>
      </c>
      <c r="U8" t="str">
        <f>Sheet1!$B$139</f>
        <v>X 25</v>
      </c>
      <c r="V8" t="str">
        <f>Sheet1!$D$135</f>
        <v>Y 21</v>
      </c>
      <c r="W8" t="str">
        <f>Sheet1!$D$136</f>
        <v>Y 22</v>
      </c>
      <c r="X8" t="str">
        <f>Sheet1!$D$137</f>
        <v>Y 23</v>
      </c>
      <c r="Y8" t="str">
        <f>Sheet1!$D$138</f>
        <v>Y 24</v>
      </c>
      <c r="Z8" t="str">
        <f>Sheet1!$D$139</f>
        <v>Y 25</v>
      </c>
      <c r="AA8" t="str">
        <f>Sheet1!$F$135</f>
        <v>Z 21</v>
      </c>
      <c r="AB8" t="str">
        <f>Sheet1!$F$136</f>
        <v>Z 22</v>
      </c>
      <c r="AC8" t="str">
        <f>Sheet1!$F$137</f>
        <v>Z 23</v>
      </c>
      <c r="AD8" t="str">
        <f>Sheet1!$F$138</f>
        <v>Z 24</v>
      </c>
      <c r="AE8" t="str">
        <f>Sheet1!$F$139</f>
        <v>Z 25</v>
      </c>
    </row>
    <row r="9" spans="1:31">
      <c r="A9">
        <v>1</v>
      </c>
      <c r="B9">
        <v>58.841984007358789</v>
      </c>
      <c r="C9">
        <v>62.260608903000758</v>
      </c>
      <c r="D9">
        <v>77.336753631710465</v>
      </c>
      <c r="E9">
        <v>73.990903238313692</v>
      </c>
      <c r="F9">
        <v>64.385294109043841</v>
      </c>
      <c r="G9">
        <v>147.25753865675435</v>
      </c>
      <c r="H9">
        <v>168.07721835234059</v>
      </c>
      <c r="I9">
        <v>127.46283964362439</v>
      </c>
      <c r="J9">
        <v>138.43911559812662</v>
      </c>
      <c r="K9">
        <v>140.57021337887701</v>
      </c>
      <c r="L9">
        <v>12</v>
      </c>
      <c r="M9">
        <v>18</v>
      </c>
      <c r="N9">
        <v>20.974722081207375</v>
      </c>
      <c r="O9">
        <v>21.353485707422241</v>
      </c>
      <c r="P9">
        <v>12.661309646101685</v>
      </c>
      <c r="Q9">
        <v>72.433043738350904</v>
      </c>
      <c r="R9">
        <v>106.272235935363</v>
      </c>
      <c r="S9">
        <v>54.395288124755531</v>
      </c>
      <c r="T9">
        <v>33.387895099864167</v>
      </c>
      <c r="U9">
        <v>139.06475711117048</v>
      </c>
      <c r="V9">
        <v>94.926939253538393</v>
      </c>
      <c r="W9">
        <v>136.00495111034101</v>
      </c>
      <c r="X9">
        <v>125.46149627043815</v>
      </c>
      <c r="Y9">
        <v>131.75233691320403</v>
      </c>
      <c r="Z9">
        <v>246.47805652932121</v>
      </c>
      <c r="AA9">
        <v>18</v>
      </c>
      <c r="AB9">
        <v>12.888682304768285</v>
      </c>
      <c r="AC9">
        <v>32.345925939105442</v>
      </c>
      <c r="AD9">
        <v>5.4333174600168892</v>
      </c>
      <c r="AE9">
        <v>16.899999999999999</v>
      </c>
    </row>
    <row r="10" spans="1:31">
      <c r="A10">
        <v>2</v>
      </c>
      <c r="B10">
        <v>51.245597805141067</v>
      </c>
      <c r="C10">
        <v>54.024069505733259</v>
      </c>
      <c r="D10">
        <v>68.507585594887928</v>
      </c>
      <c r="E10">
        <v>76.174758252239869</v>
      </c>
      <c r="F10">
        <v>62.442609472795937</v>
      </c>
      <c r="G10">
        <v>139.48273263791489</v>
      </c>
      <c r="H10">
        <v>143.62648351891815</v>
      </c>
      <c r="I10">
        <v>112.41815606869967</v>
      </c>
      <c r="J10">
        <v>139.73425914420514</v>
      </c>
      <c r="K10">
        <v>150.61386277011297</v>
      </c>
      <c r="L10">
        <v>28.040868000020478</v>
      </c>
      <c r="M10">
        <v>15.081467104419477</v>
      </c>
      <c r="N10">
        <v>16</v>
      </c>
      <c r="O10">
        <v>18.275260395994291</v>
      </c>
      <c r="P10">
        <v>19.773840054207245</v>
      </c>
      <c r="Q10">
        <v>48.763884274549852</v>
      </c>
      <c r="R10">
        <v>36.171324174058697</v>
      </c>
      <c r="S10">
        <v>104.8861478967454</v>
      </c>
      <c r="T10">
        <v>117.97424573690827</v>
      </c>
      <c r="U10">
        <v>26.696382476936527</v>
      </c>
      <c r="V10">
        <v>138.51691374307549</v>
      </c>
      <c r="W10">
        <v>149.20849786664479</v>
      </c>
      <c r="X10">
        <v>129.62390477713822</v>
      </c>
      <c r="Y10">
        <v>182.79501287715493</v>
      </c>
      <c r="Z10">
        <v>143.23346159151916</v>
      </c>
      <c r="AA10">
        <v>19.462195644542156</v>
      </c>
      <c r="AB10">
        <v>8.7249999999999996</v>
      </c>
      <c r="AC10">
        <v>8.3191086655643556</v>
      </c>
      <c r="AD10">
        <v>26.147121628635126</v>
      </c>
      <c r="AE10">
        <v>10.508679098707786</v>
      </c>
    </row>
    <row r="11" spans="1:31">
      <c r="A11">
        <v>3</v>
      </c>
      <c r="B11">
        <v>75.273947359625126</v>
      </c>
      <c r="C11">
        <v>45.379481320246242</v>
      </c>
      <c r="D11">
        <v>89.097746435513429</v>
      </c>
      <c r="E11">
        <v>64.963270873985493</v>
      </c>
      <c r="F11">
        <v>70.899069855743633</v>
      </c>
      <c r="G11">
        <v>117.81539912765068</v>
      </c>
      <c r="H11">
        <v>153.36915807284367</v>
      </c>
      <c r="I11">
        <v>153.25113288136225</v>
      </c>
      <c r="J11">
        <v>136.23571513900109</v>
      </c>
      <c r="K11">
        <v>142.35454542663317</v>
      </c>
      <c r="L11">
        <v>14.114400227697196</v>
      </c>
      <c r="M11">
        <v>15.113606848710591</v>
      </c>
      <c r="N11">
        <v>14.47450183173048</v>
      </c>
      <c r="O11">
        <v>14.287452976443156</v>
      </c>
      <c r="P11">
        <v>17.27620729051899</v>
      </c>
      <c r="Q11">
        <v>68.327757929488328</v>
      </c>
      <c r="R11">
        <v>52.887559397652737</v>
      </c>
      <c r="S11">
        <v>3.1425749165835697</v>
      </c>
      <c r="T11">
        <v>2.5658799120749052</v>
      </c>
      <c r="U11">
        <v>68.514280449226092</v>
      </c>
      <c r="V11">
        <v>143.45878075003156</v>
      </c>
      <c r="W11">
        <v>121.71770577708187</v>
      </c>
      <c r="X11">
        <v>195.10181576757375</v>
      </c>
      <c r="Y11">
        <v>112.83839648355541</v>
      </c>
      <c r="Z11">
        <v>129.86384168195258</v>
      </c>
      <c r="AA11">
        <v>22.429838412401693</v>
      </c>
      <c r="AB11">
        <v>-0.27586224845843432</v>
      </c>
      <c r="AC11">
        <v>19.064589455261501</v>
      </c>
      <c r="AD11">
        <v>20.734892930104376</v>
      </c>
      <c r="AE11">
        <v>18.230846049154838</v>
      </c>
    </row>
    <row r="12" spans="1:31">
      <c r="A12">
        <v>4</v>
      </c>
      <c r="B12">
        <v>71.664874831600798</v>
      </c>
      <c r="C12">
        <v>80.586014084863535</v>
      </c>
      <c r="D12">
        <v>69.518122833464119</v>
      </c>
      <c r="E12">
        <v>49.380207506542703</v>
      </c>
      <c r="F12">
        <v>69.627685381261728</v>
      </c>
      <c r="G12">
        <v>144.77079117301855</v>
      </c>
      <c r="H12">
        <v>123.42176946662511</v>
      </c>
      <c r="I12">
        <v>156.45438832755571</v>
      </c>
      <c r="J12">
        <v>146.23859750468773</v>
      </c>
      <c r="K12">
        <v>137.25262397921608</v>
      </c>
      <c r="L12">
        <v>23.479467090237765</v>
      </c>
      <c r="M12">
        <v>16</v>
      </c>
      <c r="N12">
        <v>18</v>
      </c>
      <c r="O12">
        <v>20.90463092049611</v>
      </c>
      <c r="P12">
        <v>19.639662267816931</v>
      </c>
      <c r="Q12">
        <v>61.829781527604702</v>
      </c>
      <c r="R12">
        <v>47.124846313599733</v>
      </c>
      <c r="S12">
        <v>100.75579155088447</v>
      </c>
      <c r="T12">
        <v>68.512195617707505</v>
      </c>
      <c r="U12">
        <v>90.942864651020358</v>
      </c>
      <c r="V12">
        <v>140.66476600783622</v>
      </c>
      <c r="W12">
        <v>104.69232969545011</v>
      </c>
      <c r="X12">
        <v>50.674294013665246</v>
      </c>
      <c r="Y12">
        <v>119.43237084572557</v>
      </c>
      <c r="Z12">
        <v>122.2060947566127</v>
      </c>
      <c r="AA12">
        <v>16</v>
      </c>
      <c r="AB12">
        <v>0.42763598767403366</v>
      </c>
      <c r="AC12">
        <v>24.736761045150171</v>
      </c>
      <c r="AD12">
        <v>23.486279591187202</v>
      </c>
      <c r="AE12">
        <v>31.368546400467991</v>
      </c>
    </row>
    <row r="13" spans="1:31">
      <c r="A13">
        <v>5</v>
      </c>
      <c r="B13">
        <v>65.698430626316977</v>
      </c>
      <c r="C13">
        <v>64.978773547954489</v>
      </c>
      <c r="D13">
        <v>50.185333650575771</v>
      </c>
      <c r="E13">
        <v>71.56353678551713</v>
      </c>
      <c r="F13">
        <v>74.368138738598901</v>
      </c>
      <c r="G13">
        <v>132.50973147774653</v>
      </c>
      <c r="H13">
        <v>157.17103403312018</v>
      </c>
      <c r="I13">
        <v>134.37356212099539</v>
      </c>
      <c r="J13">
        <v>138.63265032478043</v>
      </c>
      <c r="K13">
        <v>148.5848825449456</v>
      </c>
      <c r="L13">
        <v>21</v>
      </c>
      <c r="M13">
        <v>12</v>
      </c>
      <c r="N13">
        <v>21.875054952822406</v>
      </c>
      <c r="O13">
        <v>19.044456721028791</v>
      </c>
      <c r="P13">
        <v>15.278101079568389</v>
      </c>
      <c r="Q13">
        <v>69.563986448775893</v>
      </c>
      <c r="R13">
        <v>24.66485060890038</v>
      </c>
      <c r="S13">
        <v>48.846775898248438</v>
      </c>
      <c r="T13">
        <v>15.795824142799546</v>
      </c>
      <c r="U13">
        <v>37.746802766954346</v>
      </c>
      <c r="V13">
        <v>125.57794575494277</v>
      </c>
      <c r="W13">
        <v>98.930076616928531</v>
      </c>
      <c r="X13">
        <v>95.699718506118543</v>
      </c>
      <c r="Y13">
        <v>141.81479645889107</v>
      </c>
      <c r="Z13">
        <v>181.32191235421817</v>
      </c>
      <c r="AA13">
        <v>14.48757851528646</v>
      </c>
      <c r="AB13">
        <v>17.725000000000001</v>
      </c>
      <c r="AC13">
        <v>31.789421747890167</v>
      </c>
      <c r="AD13">
        <v>41.922271954779802</v>
      </c>
      <c r="AE13">
        <v>60.572975449164645</v>
      </c>
    </row>
    <row r="14" spans="1:31">
      <c r="A14">
        <v>6</v>
      </c>
      <c r="B14">
        <v>84.133501324680907</v>
      </c>
      <c r="C14">
        <v>58.221391201226638</v>
      </c>
      <c r="D14">
        <v>81.564707615211901</v>
      </c>
      <c r="E14">
        <v>72.318747893439792</v>
      </c>
      <c r="F14">
        <v>78.982243190684173</v>
      </c>
      <c r="G14">
        <v>137.89646421038645</v>
      </c>
      <c r="H14">
        <v>147.30272557584854</v>
      </c>
      <c r="I14">
        <v>138.18105226822243</v>
      </c>
      <c r="J14">
        <v>136.04372662423023</v>
      </c>
      <c r="K14">
        <v>138.07482241982422</v>
      </c>
      <c r="L14">
        <v>18</v>
      </c>
      <c r="M14">
        <v>17.439281940562484</v>
      </c>
      <c r="N14">
        <v>25.20496293525327</v>
      </c>
      <c r="O14">
        <v>18.275260395994291</v>
      </c>
      <c r="P14">
        <v>12.280734357074643</v>
      </c>
      <c r="Q14">
        <v>64.143604282834858</v>
      </c>
      <c r="R14">
        <v>73.317663515628155</v>
      </c>
      <c r="S14">
        <v>53.486401562758147</v>
      </c>
      <c r="T14">
        <v>84.275898759759045</v>
      </c>
      <c r="U14">
        <v>45.095920320412219</v>
      </c>
      <c r="V14">
        <v>127.43133611489455</v>
      </c>
      <c r="W14">
        <v>138.07066509727434</v>
      </c>
      <c r="X14">
        <v>130.55825064575589</v>
      </c>
      <c r="Y14">
        <v>158.91876661773725</v>
      </c>
      <c r="Z14">
        <v>144.59162803582683</v>
      </c>
      <c r="AA14">
        <v>20.632989004611268</v>
      </c>
      <c r="AB14">
        <v>9.6602760732256066</v>
      </c>
      <c r="AC14">
        <v>13.45</v>
      </c>
      <c r="AD14">
        <v>53.699900404101925</v>
      </c>
      <c r="AE14">
        <v>27.135508235528953</v>
      </c>
    </row>
    <row r="15" spans="1:31">
      <c r="A15">
        <v>7</v>
      </c>
      <c r="B15">
        <v>96.552625209486038</v>
      </c>
      <c r="C15">
        <v>76.216305731000574</v>
      </c>
      <c r="D15">
        <v>48.05008940051826</v>
      </c>
      <c r="E15">
        <v>70.957582353016733</v>
      </c>
      <c r="F15">
        <v>87.421608743481443</v>
      </c>
      <c r="G15">
        <v>137.86030889279695</v>
      </c>
      <c r="H15">
        <v>119.77589579709213</v>
      </c>
      <c r="I15">
        <v>141.52844495196021</v>
      </c>
      <c r="J15">
        <v>139.27161427640237</v>
      </c>
      <c r="K15">
        <v>141.73201476420331</v>
      </c>
      <c r="L15">
        <v>14.595427660386878</v>
      </c>
      <c r="M15">
        <v>15.952927585377576</v>
      </c>
      <c r="N15">
        <v>15.771530655229357</v>
      </c>
      <c r="O15">
        <v>27.012784443611693</v>
      </c>
      <c r="P15">
        <v>17.599525987356586</v>
      </c>
      <c r="Q15">
        <v>60.549069762514989</v>
      </c>
      <c r="R15">
        <v>-3.6534222110675501</v>
      </c>
      <c r="S15">
        <v>80.921528682562951</v>
      </c>
      <c r="T15">
        <v>110.14147944451992</v>
      </c>
      <c r="U15">
        <v>119.90736125683796</v>
      </c>
      <c r="V15">
        <v>146.77979438078438</v>
      </c>
      <c r="W15">
        <v>141.35067639997371</v>
      </c>
      <c r="X15">
        <v>134.0145344042154</v>
      </c>
      <c r="Y15">
        <v>128.88480555450198</v>
      </c>
      <c r="Z15">
        <v>81.873212667170804</v>
      </c>
      <c r="AA15">
        <v>12.206599600148994</v>
      </c>
      <c r="AB15">
        <v>42.811177456736601</v>
      </c>
      <c r="AC15">
        <v>13.206627065585142</v>
      </c>
      <c r="AD15">
        <v>7.2370020927889307</v>
      </c>
      <c r="AE15">
        <v>-10.852299700689571</v>
      </c>
    </row>
    <row r="16" spans="1:31">
      <c r="A16">
        <v>8</v>
      </c>
      <c r="B16">
        <v>59.446094714087707</v>
      </c>
      <c r="C16">
        <v>48.009211844259397</v>
      </c>
      <c r="D16">
        <v>50.795630432079875</v>
      </c>
      <c r="E16">
        <v>71.99524854524455</v>
      </c>
      <c r="F16">
        <v>59.439831926533849</v>
      </c>
      <c r="G16">
        <v>148.66012921758877</v>
      </c>
      <c r="H16">
        <v>123.08456565955298</v>
      </c>
      <c r="I16">
        <v>122.82577495313672</v>
      </c>
      <c r="J16">
        <v>138.06055610550098</v>
      </c>
      <c r="K16">
        <v>146.89521910296349</v>
      </c>
      <c r="L16">
        <v>14.032541214565873</v>
      </c>
      <c r="M16">
        <v>16</v>
      </c>
      <c r="N16">
        <v>19.237746049053445</v>
      </c>
      <c r="O16">
        <v>17.62400901217551</v>
      </c>
      <c r="P16">
        <v>20.034328250633095</v>
      </c>
      <c r="Q16">
        <v>58.301056011353865</v>
      </c>
      <c r="R16">
        <v>44.120312185623547</v>
      </c>
      <c r="S16">
        <v>48.285207165246746</v>
      </c>
      <c r="T16">
        <v>145.48192270744926</v>
      </c>
      <c r="U16">
        <v>54.59968530843944</v>
      </c>
      <c r="V16">
        <v>126.04830724374288</v>
      </c>
      <c r="W16">
        <v>153.24472042077466</v>
      </c>
      <c r="X16">
        <v>142.79413812540554</v>
      </c>
      <c r="Y16">
        <v>107.67381885174768</v>
      </c>
      <c r="Z16">
        <v>173.70483051183601</v>
      </c>
      <c r="AA16">
        <v>12</v>
      </c>
      <c r="AB16">
        <v>44.726933419748192</v>
      </c>
      <c r="AC16">
        <v>17.45</v>
      </c>
      <c r="AD16">
        <v>28.675330494949669</v>
      </c>
      <c r="AE16">
        <v>8.7396590785914245</v>
      </c>
    </row>
    <row r="17" spans="1:31">
      <c r="A17">
        <v>9</v>
      </c>
      <c r="B17">
        <v>30.742021095617758</v>
      </c>
      <c r="C17">
        <v>75.123251212489492</v>
      </c>
      <c r="D17">
        <v>72.841578778769559</v>
      </c>
      <c r="E17">
        <v>75.530405186959371</v>
      </c>
      <c r="F17">
        <v>58.898475926964004</v>
      </c>
      <c r="G17">
        <v>129.41950486722186</v>
      </c>
      <c r="H17">
        <v>155.30093206076597</v>
      </c>
      <c r="I17">
        <v>180.60668407547473</v>
      </c>
      <c r="J17">
        <v>139.86597457309239</v>
      </c>
      <c r="K17">
        <v>145.3588744446692</v>
      </c>
      <c r="L17">
        <v>18</v>
      </c>
      <c r="M17">
        <v>7.0508396629129635</v>
      </c>
      <c r="N17">
        <v>12</v>
      </c>
      <c r="O17">
        <v>18.159114344773272</v>
      </c>
      <c r="P17">
        <v>13.735290385621919</v>
      </c>
      <c r="Q17">
        <v>65.604208422052622</v>
      </c>
      <c r="R17">
        <v>50.791446625229355</v>
      </c>
      <c r="S17">
        <v>59.557572366239192</v>
      </c>
      <c r="T17">
        <v>11.746314398330334</v>
      </c>
      <c r="U17">
        <v>29.403375241785945</v>
      </c>
      <c r="V17">
        <v>160.64707069917986</v>
      </c>
      <c r="W17">
        <v>135.57596908826548</v>
      </c>
      <c r="X17">
        <v>155.45705557151575</v>
      </c>
      <c r="Y17">
        <v>115.64806578309368</v>
      </c>
      <c r="Z17">
        <v>165.20508356335972</v>
      </c>
      <c r="AA17">
        <v>15.616243093813827</v>
      </c>
      <c r="AB17">
        <v>22.795219328212607</v>
      </c>
      <c r="AC17">
        <v>5.45</v>
      </c>
      <c r="AD17">
        <v>1.0017680729219656</v>
      </c>
      <c r="AE17">
        <v>64.701023118500828</v>
      </c>
    </row>
    <row r="18" spans="1:31">
      <c r="A18">
        <v>10</v>
      </c>
      <c r="B18">
        <v>54.993703707780561</v>
      </c>
      <c r="C18">
        <v>75.918349127417144</v>
      </c>
      <c r="D18">
        <v>59.978538181927178</v>
      </c>
      <c r="E18">
        <v>76.970245240690957</v>
      </c>
      <c r="F18">
        <v>70.04972891078252</v>
      </c>
      <c r="G18">
        <v>129.25229837566496</v>
      </c>
      <c r="H18">
        <v>146.72658290445662</v>
      </c>
      <c r="I18">
        <v>153.57377149393594</v>
      </c>
      <c r="J18">
        <v>140.17220590794363</v>
      </c>
      <c r="K18">
        <v>145.76381080275064</v>
      </c>
      <c r="L18">
        <v>26.600884897425047</v>
      </c>
      <c r="M18">
        <v>20.5991954867959</v>
      </c>
      <c r="N18">
        <v>6.8146419316331492</v>
      </c>
      <c r="O18">
        <v>18.275260395994291</v>
      </c>
      <c r="P18">
        <v>18.791422554067697</v>
      </c>
      <c r="Q18">
        <v>70.149772772911518</v>
      </c>
      <c r="R18">
        <v>96.166865403533279</v>
      </c>
      <c r="S18">
        <v>20.479887382196729</v>
      </c>
      <c r="T18">
        <v>74.010287389685374</v>
      </c>
      <c r="U18">
        <v>199.62059597125148</v>
      </c>
      <c r="V18">
        <v>133.37750960409724</v>
      </c>
      <c r="W18">
        <v>142.04480874081014</v>
      </c>
      <c r="X18">
        <v>101.10667517794039</v>
      </c>
      <c r="Y18">
        <v>160.73716505799371</v>
      </c>
      <c r="Z18">
        <v>69.436411318304494</v>
      </c>
      <c r="AA18">
        <v>5.999668629979638</v>
      </c>
      <c r="AB18">
        <v>22.225000000000001</v>
      </c>
      <c r="AC18">
        <v>20.243741189500724</v>
      </c>
      <c r="AD18">
        <v>8.5865371157325665</v>
      </c>
      <c r="AE18">
        <v>25.098985603987003</v>
      </c>
    </row>
    <row r="19" spans="1:31">
      <c r="A19">
        <v>11</v>
      </c>
      <c r="B19">
        <v>59.896739720980719</v>
      </c>
      <c r="C19">
        <v>99.752701341004013</v>
      </c>
      <c r="D19">
        <v>54.590562988292234</v>
      </c>
      <c r="E19">
        <v>62.574386376645755</v>
      </c>
      <c r="F19">
        <v>82.878210672939304</v>
      </c>
      <c r="G19">
        <v>178.25949934615582</v>
      </c>
      <c r="H19">
        <v>138.29611665353809</v>
      </c>
      <c r="I19">
        <v>117.16701358380703</v>
      </c>
      <c r="J19">
        <v>141.32633999919943</v>
      </c>
      <c r="K19">
        <v>140.09809791292733</v>
      </c>
      <c r="L19">
        <v>25.003161730152364</v>
      </c>
      <c r="M19">
        <v>14.46973846190836</v>
      </c>
      <c r="N19">
        <v>23.384398224108015</v>
      </c>
      <c r="O19">
        <v>15.626460553908865</v>
      </c>
      <c r="P19">
        <v>27.182836777599217</v>
      </c>
      <c r="Q19">
        <v>78.888377949650845</v>
      </c>
      <c r="R19">
        <v>45.516509816582257</v>
      </c>
      <c r="S19">
        <v>73.296501077642759</v>
      </c>
      <c r="T19">
        <v>28.230817321516177</v>
      </c>
      <c r="U19">
        <v>74.956426120015252</v>
      </c>
      <c r="V19">
        <v>114.00727338497963</v>
      </c>
      <c r="W19">
        <v>132.03008931806914</v>
      </c>
      <c r="X19">
        <v>213.84994492987471</v>
      </c>
      <c r="Y19">
        <v>126.18663075711305</v>
      </c>
      <c r="Z19">
        <v>142.01278724747564</v>
      </c>
      <c r="AA19">
        <v>27.908018983995554</v>
      </c>
      <c r="AB19">
        <v>0.14524579543392946</v>
      </c>
      <c r="AC19">
        <v>28.707832303004764</v>
      </c>
      <c r="AD19">
        <v>2.1749999999999998</v>
      </c>
      <c r="AE19">
        <v>25.9</v>
      </c>
    </row>
    <row r="20" spans="1:31">
      <c r="A20">
        <v>12</v>
      </c>
      <c r="B20">
        <v>87.963802254851331</v>
      </c>
      <c r="C20">
        <v>53.620958545458379</v>
      </c>
      <c r="D20">
        <v>76.205509654336993</v>
      </c>
      <c r="E20">
        <v>63.242822702905869</v>
      </c>
      <c r="F20">
        <v>61.819283925328214</v>
      </c>
      <c r="G20">
        <v>123.57820957026696</v>
      </c>
      <c r="H20">
        <v>101.10832906824575</v>
      </c>
      <c r="I20">
        <v>152.3200261908961</v>
      </c>
      <c r="J20">
        <v>138.9159107984888</v>
      </c>
      <c r="K20">
        <v>134.99186780197712</v>
      </c>
      <c r="L20">
        <v>16</v>
      </c>
      <c r="M20">
        <v>25.193038837097831</v>
      </c>
      <c r="N20">
        <v>18</v>
      </c>
      <c r="O20">
        <v>16.084325580131445</v>
      </c>
      <c r="P20">
        <v>24.712641475073472</v>
      </c>
      <c r="Q20">
        <v>56.333129239535715</v>
      </c>
      <c r="R20">
        <v>53.365591734197267</v>
      </c>
      <c r="S20">
        <v>72.472066410938453</v>
      </c>
      <c r="T20">
        <v>105.11789311358898</v>
      </c>
      <c r="U20">
        <v>116.52271603827739</v>
      </c>
      <c r="V20">
        <v>117.49235853594206</v>
      </c>
      <c r="W20">
        <v>96.146073243274884</v>
      </c>
      <c r="X20">
        <v>164.67347491040968</v>
      </c>
      <c r="Y20">
        <v>214.69184118660661</v>
      </c>
      <c r="Z20">
        <v>99.296914307834015</v>
      </c>
      <c r="AA20">
        <v>12.050613814930109</v>
      </c>
      <c r="AB20">
        <v>34.898982821387236</v>
      </c>
      <c r="AC20">
        <v>53.450180284170514</v>
      </c>
      <c r="AD20">
        <v>10.962711318241832</v>
      </c>
      <c r="AE20">
        <v>6.0665388845062189</v>
      </c>
    </row>
    <row r="21" spans="1:31">
      <c r="A21">
        <v>13</v>
      </c>
      <c r="B21">
        <v>64.597217777115134</v>
      </c>
      <c r="C21">
        <v>58.887068331465287</v>
      </c>
      <c r="D21">
        <v>71.135503748075806</v>
      </c>
      <c r="E21">
        <v>75.961654477526835</v>
      </c>
      <c r="F21">
        <v>75.139628401506414</v>
      </c>
      <c r="G21">
        <v>141.09537815611952</v>
      </c>
      <c r="H21">
        <v>134.66880469569753</v>
      </c>
      <c r="I21">
        <v>137.60414201972404</v>
      </c>
      <c r="J21">
        <v>139.89312531710914</v>
      </c>
      <c r="K21">
        <v>138.93642632167834</v>
      </c>
      <c r="L21">
        <v>5.9997241196986995</v>
      </c>
      <c r="M21">
        <v>25.902425083821271</v>
      </c>
      <c r="N21">
        <v>18</v>
      </c>
      <c r="O21">
        <v>21.978525686945776</v>
      </c>
      <c r="P21">
        <v>15.48287770858154</v>
      </c>
      <c r="Q21">
        <v>60.276523215072196</v>
      </c>
      <c r="R21">
        <v>73.164499167456839</v>
      </c>
      <c r="S21">
        <v>79.255890723626351</v>
      </c>
      <c r="T21">
        <v>44.325242849596947</v>
      </c>
      <c r="U21">
        <v>67.098555233123051</v>
      </c>
      <c r="V21">
        <v>142.60467539878346</v>
      </c>
      <c r="W21">
        <v>139.2793326626811</v>
      </c>
      <c r="X21">
        <v>120.74105512749452</v>
      </c>
      <c r="Y21">
        <v>221.6717280366405</v>
      </c>
      <c r="Z21">
        <v>157.74613260508193</v>
      </c>
      <c r="AA21">
        <v>5.998958023572408</v>
      </c>
      <c r="AB21">
        <v>14.725</v>
      </c>
      <c r="AC21">
        <v>24.285127081963033</v>
      </c>
      <c r="AD21">
        <v>3.5119009715590863</v>
      </c>
      <c r="AE21">
        <v>56.724133166187485</v>
      </c>
    </row>
    <row r="22" spans="1:31">
      <c r="A22">
        <v>14</v>
      </c>
      <c r="B22">
        <v>55.907244896591536</v>
      </c>
      <c r="C22">
        <v>68.1253373310835</v>
      </c>
      <c r="D22">
        <v>64.146583954543175</v>
      </c>
      <c r="E22">
        <v>71.391901189782743</v>
      </c>
      <c r="F22">
        <v>60.663784737886672</v>
      </c>
      <c r="G22">
        <v>105.05821110490342</v>
      </c>
      <c r="H22">
        <v>142.31081987741399</v>
      </c>
      <c r="I22">
        <v>146.82794180405918</v>
      </c>
      <c r="J22">
        <v>141.19504604368461</v>
      </c>
      <c r="K22">
        <v>137.51842135063447</v>
      </c>
      <c r="L22">
        <v>31.332672554029312</v>
      </c>
      <c r="M22">
        <v>23.655841748382858</v>
      </c>
      <c r="N22">
        <v>18.898914326331326</v>
      </c>
      <c r="O22">
        <v>18.275260395994291</v>
      </c>
      <c r="P22">
        <v>18.275260395994291</v>
      </c>
      <c r="Q22">
        <v>55.853761298046727</v>
      </c>
      <c r="R22">
        <v>54.554990523691529</v>
      </c>
      <c r="S22">
        <v>107.99093890678472</v>
      </c>
      <c r="T22">
        <v>36.80585625899829</v>
      </c>
      <c r="U22">
        <v>33.935530635418985</v>
      </c>
      <c r="V22">
        <v>134.91251671876503</v>
      </c>
      <c r="W22">
        <v>108.98394257548863</v>
      </c>
      <c r="X22">
        <v>116.95062747232966</v>
      </c>
      <c r="Y22">
        <v>151.03506365735927</v>
      </c>
      <c r="Z22">
        <v>105.07997547736275</v>
      </c>
      <c r="AA22">
        <v>18</v>
      </c>
      <c r="AB22">
        <v>23.522114156733064</v>
      </c>
      <c r="AC22">
        <v>9.9277215853980092</v>
      </c>
      <c r="AD22">
        <v>24.675000000000001</v>
      </c>
      <c r="AE22">
        <v>-1.1000000000000001</v>
      </c>
    </row>
    <row r="23" spans="1:31">
      <c r="A23">
        <v>15</v>
      </c>
      <c r="B23">
        <v>77.231123630310805</v>
      </c>
      <c r="C23">
        <v>94.307172655481324</v>
      </c>
      <c r="D23">
        <v>72.410751913253037</v>
      </c>
      <c r="E23">
        <v>66.529796310316897</v>
      </c>
      <c r="F23">
        <v>79.356538157398035</v>
      </c>
      <c r="G23">
        <v>98.759169357867734</v>
      </c>
      <c r="H23">
        <v>124.14773410477498</v>
      </c>
      <c r="I23">
        <v>149.39027757937558</v>
      </c>
      <c r="J23">
        <v>141.80634360083906</v>
      </c>
      <c r="K23">
        <v>147.35976448800901</v>
      </c>
      <c r="L23">
        <v>21</v>
      </c>
      <c r="M23">
        <v>21</v>
      </c>
      <c r="N23">
        <v>11.10345204584381</v>
      </c>
      <c r="O23">
        <v>18.79046015360262</v>
      </c>
      <c r="P23">
        <v>20.617453372816787</v>
      </c>
      <c r="Q23">
        <v>70.387590835809007</v>
      </c>
      <c r="R23">
        <v>61.152936190256057</v>
      </c>
      <c r="S23">
        <v>73.733446447988911</v>
      </c>
      <c r="T23">
        <v>49.628963740518628</v>
      </c>
      <c r="U23">
        <v>-1.1868808005267368</v>
      </c>
      <c r="V23">
        <v>132.78809425570444</v>
      </c>
      <c r="W23">
        <v>118.94578338346639</v>
      </c>
      <c r="X23">
        <v>207.51364845700266</v>
      </c>
      <c r="Y23">
        <v>150.13800664673454</v>
      </c>
      <c r="Z23">
        <v>164.71339989257996</v>
      </c>
      <c r="AA23">
        <v>6.0397895504114665</v>
      </c>
      <c r="AB23">
        <v>13.815688949204212</v>
      </c>
      <c r="AC23">
        <v>23.45</v>
      </c>
      <c r="AD23">
        <v>15.895162978447077</v>
      </c>
      <c r="AE23">
        <v>9.3511580636145446</v>
      </c>
    </row>
    <row r="24" spans="1:31">
      <c r="A24">
        <v>16</v>
      </c>
      <c r="B24">
        <v>33.701906002815484</v>
      </c>
      <c r="C24">
        <v>49.308389532786762</v>
      </c>
      <c r="D24">
        <v>49.155454566997065</v>
      </c>
      <c r="E24">
        <v>67.174466547054877</v>
      </c>
      <c r="F24">
        <v>63.465790938418699</v>
      </c>
      <c r="G24">
        <v>128.77212804791287</v>
      </c>
      <c r="H24">
        <v>140.49012432263149</v>
      </c>
      <c r="I24">
        <v>132.87183835112899</v>
      </c>
      <c r="J24">
        <v>138.81606279117491</v>
      </c>
      <c r="K24">
        <v>138.52132657046019</v>
      </c>
      <c r="L24">
        <v>6.0362538352925927</v>
      </c>
      <c r="M24">
        <v>20.899136999761481</v>
      </c>
      <c r="N24">
        <v>25.650449805578788</v>
      </c>
      <c r="O24">
        <v>18.275260395994291</v>
      </c>
      <c r="P24">
        <v>15.278101079568389</v>
      </c>
      <c r="Q24">
        <v>81.825590984051047</v>
      </c>
      <c r="R24">
        <v>125.58761023036439</v>
      </c>
      <c r="S24">
        <v>127.38307340683036</v>
      </c>
      <c r="T24">
        <v>84.792760690532802</v>
      </c>
      <c r="U24">
        <v>134.73597661597984</v>
      </c>
      <c r="V24">
        <v>119.31099245390605</v>
      </c>
      <c r="W24">
        <v>166.7686836039116</v>
      </c>
      <c r="X24">
        <v>144.65379157290593</v>
      </c>
      <c r="Y24">
        <v>124.6436899996219</v>
      </c>
      <c r="Z24">
        <v>190.89170278635359</v>
      </c>
      <c r="AA24">
        <v>31.643055457887954</v>
      </c>
      <c r="AB24">
        <v>8.7249999999999996</v>
      </c>
      <c r="AC24">
        <v>36.159950994632666</v>
      </c>
      <c r="AD24">
        <v>-10.159160697316782</v>
      </c>
      <c r="AE24">
        <v>16.899999999999999</v>
      </c>
    </row>
    <row r="25" spans="1:31">
      <c r="A25">
        <v>17</v>
      </c>
      <c r="B25">
        <v>83.40158877802611</v>
      </c>
      <c r="C25">
        <v>51.720263772016978</v>
      </c>
      <c r="D25">
        <v>60.456610201963407</v>
      </c>
      <c r="E25">
        <v>58.42761721759004</v>
      </c>
      <c r="F25">
        <v>66.112471193613871</v>
      </c>
      <c r="G25">
        <v>154.05934860548939</v>
      </c>
      <c r="H25">
        <v>121.63648246349618</v>
      </c>
      <c r="I25">
        <v>163.72596637599781</v>
      </c>
      <c r="J25">
        <v>145.45538369706171</v>
      </c>
      <c r="K25">
        <v>142.9216811764822</v>
      </c>
      <c r="L25">
        <v>12</v>
      </c>
      <c r="M25">
        <v>13.818115989216164</v>
      </c>
      <c r="N25">
        <v>36.000513461692918</v>
      </c>
      <c r="O25">
        <v>16.652726599004154</v>
      </c>
      <c r="P25">
        <v>21.523580111100408</v>
      </c>
      <c r="Q25">
        <v>84.894213854250097</v>
      </c>
      <c r="R25">
        <v>108.37948741444364</v>
      </c>
      <c r="S25">
        <v>71.821469764824286</v>
      </c>
      <c r="T25">
        <v>-34.146529833489751</v>
      </c>
      <c r="U25">
        <v>89.376173594466138</v>
      </c>
      <c r="V25">
        <v>148.29845292085986</v>
      </c>
      <c r="W25">
        <v>128.49818803191553</v>
      </c>
      <c r="X25">
        <v>90.628853199025883</v>
      </c>
      <c r="Y25">
        <v>106.40943621077162</v>
      </c>
      <c r="Z25">
        <v>108.83872124324851</v>
      </c>
      <c r="AA25">
        <v>34.964652211047863</v>
      </c>
      <c r="AB25">
        <v>8.7249999999999996</v>
      </c>
      <c r="AC25">
        <v>-6.5508980524998712</v>
      </c>
      <c r="AD25">
        <v>17.175000000000001</v>
      </c>
      <c r="AE25">
        <v>34.137340888436263</v>
      </c>
    </row>
    <row r="26" spans="1:31">
      <c r="A26">
        <v>18</v>
      </c>
      <c r="B26">
        <v>66.586420052287991</v>
      </c>
      <c r="C26">
        <v>76.685258071678703</v>
      </c>
      <c r="D26">
        <v>104.10364762696207</v>
      </c>
      <c r="E26">
        <v>72.955593190540341</v>
      </c>
      <c r="F26">
        <v>83.931588073095782</v>
      </c>
      <c r="G26">
        <v>122.05581950243645</v>
      </c>
      <c r="H26">
        <v>126.81320277936571</v>
      </c>
      <c r="I26">
        <v>151.82680957333775</v>
      </c>
      <c r="J26">
        <v>138.5549144847852</v>
      </c>
      <c r="K26">
        <v>143.69002731413354</v>
      </c>
      <c r="L26">
        <v>16</v>
      </c>
      <c r="M26">
        <v>11.990012688676364</v>
      </c>
      <c r="N26">
        <v>5.9991665067384599</v>
      </c>
      <c r="O26">
        <v>18.474653246349195</v>
      </c>
      <c r="P26">
        <v>19.221768590097895</v>
      </c>
      <c r="Q26">
        <v>57.723356851456593</v>
      </c>
      <c r="R26">
        <v>92.091308868409826</v>
      </c>
      <c r="S26">
        <v>157.55978373610526</v>
      </c>
      <c r="T26">
        <v>64.387610172150119</v>
      </c>
      <c r="U26">
        <v>108.46969282388659</v>
      </c>
      <c r="V26">
        <v>139.22565650585358</v>
      </c>
      <c r="W26">
        <v>145.18972677102147</v>
      </c>
      <c r="X26">
        <v>140.88622417143318</v>
      </c>
      <c r="Y26">
        <v>118.32437502565531</v>
      </c>
      <c r="Z26">
        <v>116.25986166658106</v>
      </c>
      <c r="AA26">
        <v>6.2037585622872591</v>
      </c>
      <c r="AB26">
        <v>21.262974494623016</v>
      </c>
      <c r="AC26">
        <v>37.406050959638335</v>
      </c>
      <c r="AD26">
        <v>35.125529378012416</v>
      </c>
      <c r="AE26">
        <v>16.899999999999999</v>
      </c>
    </row>
    <row r="27" spans="1:31">
      <c r="A27">
        <v>19</v>
      </c>
      <c r="B27">
        <v>68.163166240460924</v>
      </c>
      <c r="C27">
        <v>56.807366515391607</v>
      </c>
      <c r="D27">
        <v>66.705263359469853</v>
      </c>
      <c r="E27">
        <v>64.338962843987431</v>
      </c>
      <c r="F27">
        <v>82.359064311045415</v>
      </c>
      <c r="G27">
        <v>116.62100798161495</v>
      </c>
      <c r="H27">
        <v>109.80804137168703</v>
      </c>
      <c r="I27">
        <v>142.40953180598777</v>
      </c>
      <c r="J27">
        <v>139.56094352447309</v>
      </c>
      <c r="K27">
        <v>147.10621663351662</v>
      </c>
      <c r="L27">
        <v>18</v>
      </c>
      <c r="M27">
        <v>17.10748890761926</v>
      </c>
      <c r="N27">
        <v>12.122483246010377</v>
      </c>
      <c r="O27">
        <v>18.275260395994291</v>
      </c>
      <c r="P27">
        <v>19.773840054207245</v>
      </c>
      <c r="Q27">
        <v>67.014247783200346</v>
      </c>
      <c r="R27">
        <v>67.69431509250559</v>
      </c>
      <c r="S27">
        <v>82.986592408699664</v>
      </c>
      <c r="T27">
        <v>120.66575165314529</v>
      </c>
      <c r="U27">
        <v>46.591391327537693</v>
      </c>
      <c r="V27">
        <v>130.83622376775207</v>
      </c>
      <c r="W27">
        <v>100.14879472295812</v>
      </c>
      <c r="X27">
        <v>154.30016647226955</v>
      </c>
      <c r="Y27">
        <v>112.17687481676724</v>
      </c>
      <c r="Z27">
        <v>84.734949347027865</v>
      </c>
      <c r="AA27">
        <v>13.813773746326049</v>
      </c>
      <c r="AB27">
        <v>-0.17969215178273146</v>
      </c>
      <c r="AC27">
        <v>10.60906927393728</v>
      </c>
      <c r="AD27">
        <v>17.175000000000001</v>
      </c>
      <c r="AE27">
        <v>29.051749316777979</v>
      </c>
    </row>
    <row r="28" spans="1:31">
      <c r="A28">
        <v>20</v>
      </c>
      <c r="B28">
        <v>47.482657172584609</v>
      </c>
      <c r="C28">
        <v>63.39063384753301</v>
      </c>
      <c r="D28">
        <v>43.079163388275262</v>
      </c>
      <c r="E28">
        <v>53.30905602511632</v>
      </c>
      <c r="F28">
        <v>73.312597931071721</v>
      </c>
      <c r="G28">
        <v>113.58107217036704</v>
      </c>
      <c r="H28">
        <v>125.57683269895477</v>
      </c>
      <c r="I28">
        <v>135.16364751581972</v>
      </c>
      <c r="J28">
        <v>140.12573203774394</v>
      </c>
      <c r="K28">
        <v>142.03843201521204</v>
      </c>
      <c r="L28">
        <v>18</v>
      </c>
      <c r="M28">
        <v>18</v>
      </c>
      <c r="N28">
        <v>21.070940391945406</v>
      </c>
      <c r="O28">
        <v>17.057529719149663</v>
      </c>
      <c r="P28">
        <v>20.129915049814137</v>
      </c>
      <c r="Q28">
        <v>77.472535405636108</v>
      </c>
      <c r="R28">
        <v>70.556716432362549</v>
      </c>
      <c r="S28">
        <v>65.40984115714339</v>
      </c>
      <c r="T28">
        <v>129.0175277175492</v>
      </c>
      <c r="U28">
        <v>58.733453977892012</v>
      </c>
      <c r="V28">
        <v>148.65702254048912</v>
      </c>
      <c r="W28">
        <v>125.00157219019957</v>
      </c>
      <c r="X28">
        <v>160.65730961947557</v>
      </c>
      <c r="Y28">
        <v>103.85035777347613</v>
      </c>
      <c r="Z28">
        <v>168.77030420684031</v>
      </c>
      <c r="AA28">
        <v>12</v>
      </c>
      <c r="AB28">
        <v>22.225000000000001</v>
      </c>
      <c r="AC28">
        <v>17.45</v>
      </c>
      <c r="AD28">
        <v>15.007346107189621</v>
      </c>
      <c r="AE28">
        <v>22.526104556076717</v>
      </c>
    </row>
    <row r="29" spans="1:31">
      <c r="A29">
        <v>21</v>
      </c>
      <c r="B29">
        <v>72.004000891474647</v>
      </c>
      <c r="C29">
        <v>60.453578836297027</v>
      </c>
      <c r="D29">
        <v>77.516914897565314</v>
      </c>
      <c r="E29">
        <v>63.388695023621302</v>
      </c>
      <c r="F29">
        <v>63.959894859562183</v>
      </c>
      <c r="G29">
        <v>137.17265806005909</v>
      </c>
      <c r="H29">
        <v>121.47881589327312</v>
      </c>
      <c r="I29">
        <v>114.3216723607695</v>
      </c>
      <c r="J29">
        <v>139.76712307829385</v>
      </c>
      <c r="K29">
        <v>143.91268621706337</v>
      </c>
      <c r="L29">
        <v>18</v>
      </c>
      <c r="M29">
        <v>8.6446267553010578</v>
      </c>
      <c r="N29">
        <v>21.597214459371106</v>
      </c>
      <c r="O29">
        <v>18.275260395994291</v>
      </c>
      <c r="P29">
        <v>15.74477002109268</v>
      </c>
      <c r="Q29">
        <v>68.89440384784254</v>
      </c>
      <c r="R29">
        <v>82.317141168324923</v>
      </c>
      <c r="S29">
        <v>58.540114906157285</v>
      </c>
      <c r="T29">
        <v>30.072689966251573</v>
      </c>
      <c r="U29">
        <v>32.351348994397419</v>
      </c>
      <c r="V29">
        <v>128.57899608120661</v>
      </c>
      <c r="W29">
        <v>164.50308509317875</v>
      </c>
      <c r="X29">
        <v>184.34385356517811</v>
      </c>
      <c r="Y29">
        <v>116.39746539121843</v>
      </c>
      <c r="Z29">
        <v>93.417416886435234</v>
      </c>
      <c r="AA29">
        <v>24.547356176736621</v>
      </c>
      <c r="AB29">
        <v>17.725000000000001</v>
      </c>
      <c r="AC29">
        <v>2.3501443073852322</v>
      </c>
      <c r="AD29">
        <v>24.157016834833666</v>
      </c>
      <c r="AE29">
        <v>-19.102103954324807</v>
      </c>
    </row>
    <row r="30" spans="1:31">
      <c r="A30">
        <v>22</v>
      </c>
      <c r="B30">
        <v>74.805557271783442</v>
      </c>
      <c r="C30">
        <v>63.784779433592746</v>
      </c>
      <c r="D30">
        <v>61.017406272634624</v>
      </c>
      <c r="E30">
        <v>60.953066404529643</v>
      </c>
      <c r="F30">
        <v>72.996617526074843</v>
      </c>
      <c r="G30">
        <v>136.66255074128702</v>
      </c>
      <c r="H30">
        <v>145.4648011418864</v>
      </c>
      <c r="I30">
        <v>120.74018683259739</v>
      </c>
      <c r="J30">
        <v>141.69051516727714</v>
      </c>
      <c r="K30">
        <v>142.62080120051024</v>
      </c>
      <c r="L30">
        <v>15.633484481352728</v>
      </c>
      <c r="M30">
        <v>18</v>
      </c>
      <c r="N30">
        <v>14.012301971463557</v>
      </c>
      <c r="O30">
        <v>17.510410339280085</v>
      </c>
      <c r="P30">
        <v>16.279123049517512</v>
      </c>
      <c r="Q30">
        <v>47.344916959061678</v>
      </c>
      <c r="R30">
        <v>79.021901083915964</v>
      </c>
      <c r="S30">
        <v>-27.950815457617097</v>
      </c>
      <c r="T30">
        <v>6.9744431870267434</v>
      </c>
      <c r="U30">
        <v>-11.391810412312026</v>
      </c>
      <c r="V30">
        <v>157.61625362288709</v>
      </c>
      <c r="W30">
        <v>157.03652876703677</v>
      </c>
      <c r="X30">
        <v>147.41610166973098</v>
      </c>
      <c r="Y30">
        <v>145.43628388527009</v>
      </c>
      <c r="Z30">
        <v>138.51701566531611</v>
      </c>
      <c r="AA30">
        <v>19.286504964317778</v>
      </c>
      <c r="AB30">
        <v>20.614116720107646</v>
      </c>
      <c r="AC30">
        <v>17.45</v>
      </c>
      <c r="AD30">
        <v>51.910849250221105</v>
      </c>
      <c r="AE30">
        <v>-0.36959131450149485</v>
      </c>
    </row>
    <row r="31" spans="1:31">
      <c r="A31">
        <v>23</v>
      </c>
      <c r="B31">
        <v>60.031979162450689</v>
      </c>
      <c r="C31">
        <v>79.693491215516602</v>
      </c>
      <c r="D31">
        <v>45.558937338590823</v>
      </c>
      <c r="E31">
        <v>76.60420773544196</v>
      </c>
      <c r="F31">
        <v>74.0226617037398</v>
      </c>
      <c r="G31">
        <v>140.27189895248594</v>
      </c>
      <c r="H31">
        <v>139.17968403650039</v>
      </c>
      <c r="I31">
        <v>135.90223920755992</v>
      </c>
      <c r="J31">
        <v>135.59024698842603</v>
      </c>
      <c r="K31">
        <v>136.60401505747041</v>
      </c>
      <c r="L31">
        <v>17.814807635083518</v>
      </c>
      <c r="M31">
        <v>32.115304323522203</v>
      </c>
      <c r="N31">
        <v>34.665949987984717</v>
      </c>
      <c r="O31">
        <v>18.275260395994291</v>
      </c>
      <c r="P31">
        <v>20.824518085031354</v>
      </c>
      <c r="Q31">
        <v>73.00447467675815</v>
      </c>
      <c r="R31">
        <v>59.092983408096295</v>
      </c>
      <c r="S31">
        <v>88.70285665601709</v>
      </c>
      <c r="T31">
        <v>93.732037397165925</v>
      </c>
      <c r="U31">
        <v>65.858618096221534</v>
      </c>
      <c r="V31">
        <v>144.13968496544976</v>
      </c>
      <c r="W31">
        <v>103.54212110392288</v>
      </c>
      <c r="X31">
        <v>176.43693613466306</v>
      </c>
      <c r="Y31">
        <v>135.36853025004478</v>
      </c>
      <c r="Z31">
        <v>123.54397332160252</v>
      </c>
      <c r="AA31">
        <v>18</v>
      </c>
      <c r="AB31">
        <v>16.988566727648386</v>
      </c>
      <c r="AC31">
        <v>2.8385466252426976</v>
      </c>
      <c r="AD31">
        <v>-12.827222808832854</v>
      </c>
      <c r="AE31">
        <v>23.647966258425257</v>
      </c>
    </row>
    <row r="32" spans="1:31">
      <c r="A32">
        <v>24</v>
      </c>
      <c r="B32">
        <v>58.286965060848296</v>
      </c>
      <c r="C32">
        <v>78.682710261628173</v>
      </c>
      <c r="D32">
        <v>71.878695934322863</v>
      </c>
      <c r="E32">
        <v>65.997526483411306</v>
      </c>
      <c r="F32">
        <v>68.881334963821942</v>
      </c>
      <c r="G32">
        <v>161.60334353276428</v>
      </c>
      <c r="H32">
        <v>148.16867879766249</v>
      </c>
      <c r="I32">
        <v>171.19970345394034</v>
      </c>
      <c r="J32">
        <v>136.97563037763933</v>
      </c>
      <c r="K32">
        <v>142.4746487727684</v>
      </c>
      <c r="L32">
        <v>18</v>
      </c>
      <c r="M32">
        <v>6.095348629680311</v>
      </c>
      <c r="N32">
        <v>18</v>
      </c>
      <c r="O32">
        <v>12.422756300584197</v>
      </c>
      <c r="P32">
        <v>19.330275573923732</v>
      </c>
      <c r="Q32">
        <v>75.394029354859796</v>
      </c>
      <c r="R32">
        <v>81.395403248425524</v>
      </c>
      <c r="S32">
        <v>87.313040054859712</v>
      </c>
      <c r="T32">
        <v>54.494941033331884</v>
      </c>
      <c r="U32">
        <v>5.746467895344793</v>
      </c>
      <c r="V32">
        <v>134.20725407189016</v>
      </c>
      <c r="W32">
        <v>137.52383687146693</v>
      </c>
      <c r="X32">
        <v>82.410579327209845</v>
      </c>
      <c r="Y32">
        <v>165.36546228631755</v>
      </c>
      <c r="Z32">
        <v>133.98431428328965</v>
      </c>
      <c r="AA32">
        <v>18</v>
      </c>
      <c r="AB32">
        <v>32.633572586057369</v>
      </c>
      <c r="AC32">
        <v>33.423601972026191</v>
      </c>
      <c r="AD32">
        <v>36.444195226200193</v>
      </c>
      <c r="AE32">
        <v>-1.1000000000000001</v>
      </c>
    </row>
    <row r="33" spans="1:31">
      <c r="A33">
        <v>25</v>
      </c>
      <c r="B33">
        <v>69.582497858114763</v>
      </c>
      <c r="C33">
        <v>71.106069505797024</v>
      </c>
      <c r="D33">
        <v>72.329418763645577</v>
      </c>
      <c r="E33">
        <v>68.20550115666569</v>
      </c>
      <c r="F33">
        <v>60.820337535927294</v>
      </c>
      <c r="G33">
        <v>152.68036400317564</v>
      </c>
      <c r="H33">
        <v>156.09698657098315</v>
      </c>
      <c r="I33">
        <v>128.82958403291838</v>
      </c>
      <c r="J33">
        <v>137.96727601105565</v>
      </c>
      <c r="K33">
        <v>146.39098281181199</v>
      </c>
      <c r="L33">
        <v>5.9992113045023991</v>
      </c>
      <c r="M33">
        <v>34.028578799108175</v>
      </c>
      <c r="N33">
        <v>16</v>
      </c>
      <c r="O33">
        <v>21.702171764986694</v>
      </c>
      <c r="P33">
        <v>19.738228304215443</v>
      </c>
      <c r="Q33">
        <v>57.06504354292499</v>
      </c>
      <c r="R33">
        <v>77.768750818387645</v>
      </c>
      <c r="S33">
        <v>112.50584532147639</v>
      </c>
      <c r="T33">
        <v>88.358125587174271</v>
      </c>
      <c r="U33">
        <v>43.292570216548228</v>
      </c>
      <c r="V33">
        <v>111.06050911937754</v>
      </c>
      <c r="W33">
        <v>136.81770231478416</v>
      </c>
      <c r="X33">
        <v>108.90463589448748</v>
      </c>
      <c r="Y33">
        <v>179.76186334942173</v>
      </c>
      <c r="Z33">
        <v>131.22780601024928</v>
      </c>
      <c r="AA33">
        <v>29.054651562952113</v>
      </c>
      <c r="AB33">
        <v>14.725</v>
      </c>
      <c r="AC33">
        <v>5.45</v>
      </c>
      <c r="AD33">
        <v>19.911007954980253</v>
      </c>
      <c r="AE33">
        <v>40.549741457367723</v>
      </c>
    </row>
    <row r="34" spans="1:31">
      <c r="A34">
        <v>26</v>
      </c>
      <c r="B34">
        <v>63.014339609791847</v>
      </c>
      <c r="C34">
        <v>90.172532272884823</v>
      </c>
      <c r="D34">
        <v>71.39782163888097</v>
      </c>
      <c r="E34">
        <v>58.84188365847227</v>
      </c>
      <c r="F34">
        <v>69.311855626529422</v>
      </c>
      <c r="G34">
        <v>134.52624422658286</v>
      </c>
      <c r="H34">
        <v>138.79820178614276</v>
      </c>
      <c r="I34">
        <v>139.02054473493646</v>
      </c>
      <c r="J34">
        <v>138.64105542049762</v>
      </c>
      <c r="K34">
        <v>141.33823972528074</v>
      </c>
      <c r="L34">
        <v>18</v>
      </c>
      <c r="M34">
        <v>10.214364865728273</v>
      </c>
      <c r="N34">
        <v>6.0942728247480158</v>
      </c>
      <c r="O34">
        <v>19.773840054207245</v>
      </c>
      <c r="P34">
        <v>19.608230383093179</v>
      </c>
      <c r="Q34">
        <v>57.197578260340357</v>
      </c>
      <c r="R34">
        <v>87.762233170101283</v>
      </c>
      <c r="S34">
        <v>80.69051237408037</v>
      </c>
      <c r="T34">
        <v>77.174516946061274</v>
      </c>
      <c r="U34">
        <v>115.25543772256965</v>
      </c>
      <c r="V34">
        <v>150.26441789434307</v>
      </c>
      <c r="W34">
        <v>149.97356951042761</v>
      </c>
      <c r="X34">
        <v>103.41127679088484</v>
      </c>
      <c r="Y34">
        <v>49.683503042519817</v>
      </c>
      <c r="Z34">
        <v>136.51806085368906</v>
      </c>
      <c r="AA34">
        <v>21</v>
      </c>
      <c r="AB34">
        <v>40.446461955800515</v>
      </c>
      <c r="AC34">
        <v>21.162703578945411</v>
      </c>
      <c r="AD34">
        <v>12.175000000000001</v>
      </c>
      <c r="AE34">
        <v>14.946518451871009</v>
      </c>
    </row>
    <row r="35" spans="1:31">
      <c r="A35">
        <v>27</v>
      </c>
      <c r="B35">
        <v>53.307535164677773</v>
      </c>
      <c r="C35">
        <v>64.341989439925612</v>
      </c>
      <c r="D35">
        <v>96.133703992953272</v>
      </c>
      <c r="E35">
        <v>82.420074368809239</v>
      </c>
      <c r="F35">
        <v>71.18591854734639</v>
      </c>
      <c r="G35">
        <v>125.90938316584436</v>
      </c>
      <c r="H35">
        <v>141.60005418503206</v>
      </c>
      <c r="I35">
        <v>148.10509519442238</v>
      </c>
      <c r="J35">
        <v>135.03305497348481</v>
      </c>
      <c r="K35">
        <v>140.32678588080287</v>
      </c>
      <c r="L35">
        <v>36.001595881209695</v>
      </c>
      <c r="M35">
        <v>6.6336857152017039</v>
      </c>
      <c r="N35">
        <v>13.014226161598748</v>
      </c>
      <c r="O35">
        <v>17.27620729051899</v>
      </c>
      <c r="P35">
        <v>18.275260395994291</v>
      </c>
      <c r="Q35">
        <v>60.999414427680854</v>
      </c>
      <c r="R35">
        <v>56.302597429348786</v>
      </c>
      <c r="S35">
        <v>70.732711192655813</v>
      </c>
      <c r="T35">
        <v>46.618921672287826</v>
      </c>
      <c r="U35">
        <v>105.63600137462413</v>
      </c>
      <c r="V35">
        <v>129.66420210479109</v>
      </c>
      <c r="W35">
        <v>155.67474626278533</v>
      </c>
      <c r="X35">
        <v>166.88424978486486</v>
      </c>
      <c r="Y35">
        <v>76.849207993877116</v>
      </c>
      <c r="Z35">
        <v>65.127930374512218</v>
      </c>
      <c r="AA35">
        <v>35.684823967093791</v>
      </c>
      <c r="AB35">
        <v>18.909612483923468</v>
      </c>
      <c r="AC35">
        <v>15.223291611059871</v>
      </c>
      <c r="AD35">
        <v>25.922059026150283</v>
      </c>
      <c r="AE35">
        <v>16.899999999999999</v>
      </c>
    </row>
    <row r="36" spans="1:31">
      <c r="A36">
        <v>28</v>
      </c>
      <c r="B36">
        <v>72.506534287858017</v>
      </c>
      <c r="C36">
        <v>77.473673329841418</v>
      </c>
      <c r="D36">
        <v>78.255551046077599</v>
      </c>
      <c r="E36">
        <v>67.841805691027972</v>
      </c>
      <c r="F36">
        <v>77.333371258981018</v>
      </c>
      <c r="G36">
        <v>157.52024776211729</v>
      </c>
      <c r="H36">
        <v>144.09139196812029</v>
      </c>
      <c r="I36">
        <v>120.83459873676861</v>
      </c>
      <c r="J36">
        <v>137.41426263982387</v>
      </c>
      <c r="K36">
        <v>138.97170911032194</v>
      </c>
      <c r="L36">
        <v>16</v>
      </c>
      <c r="M36">
        <v>36.001420056928296</v>
      </c>
      <c r="N36">
        <v>18</v>
      </c>
      <c r="O36">
        <v>21.480651430756676</v>
      </c>
      <c r="P36">
        <v>21.91289373859048</v>
      </c>
      <c r="Q36">
        <v>73.103699358382102</v>
      </c>
      <c r="R36">
        <v>86.474414896129815</v>
      </c>
      <c r="S36">
        <v>11.965644010226654</v>
      </c>
      <c r="T36">
        <v>86.353575195811956</v>
      </c>
      <c r="U36">
        <v>56.20437753704968</v>
      </c>
      <c r="V36">
        <v>131.23711715849998</v>
      </c>
      <c r="W36">
        <v>127.5173876771244</v>
      </c>
      <c r="X36">
        <v>114.0620984549178</v>
      </c>
      <c r="Y36">
        <v>144.22887600607032</v>
      </c>
      <c r="Z36">
        <v>124.11533492463508</v>
      </c>
      <c r="AA36">
        <v>6.3592494323987623</v>
      </c>
      <c r="AB36">
        <v>44.725649534245576</v>
      </c>
      <c r="AC36">
        <v>13.45</v>
      </c>
      <c r="AD36">
        <v>10.829364911817102</v>
      </c>
      <c r="AE36">
        <v>7.3422451936971029</v>
      </c>
    </row>
    <row r="37" spans="1:31">
      <c r="A37">
        <v>29</v>
      </c>
      <c r="B37">
        <v>92.47930246489581</v>
      </c>
      <c r="C37">
        <v>71.393683685948517</v>
      </c>
      <c r="D37">
        <v>58.626709683330326</v>
      </c>
      <c r="E37">
        <v>61.891974675319773</v>
      </c>
      <c r="F37">
        <v>67.714159967726928</v>
      </c>
      <c r="G37">
        <v>131.26550511695865</v>
      </c>
      <c r="H37">
        <v>106.24015499326114</v>
      </c>
      <c r="I37">
        <v>157.94171130211393</v>
      </c>
      <c r="J37">
        <v>138.1342498608939</v>
      </c>
      <c r="K37">
        <v>141.96662577405135</v>
      </c>
      <c r="L37">
        <v>13.329415967950929</v>
      </c>
      <c r="M37">
        <v>6.3206774654380684</v>
      </c>
      <c r="N37">
        <v>16</v>
      </c>
      <c r="O37">
        <v>21.87606622795343</v>
      </c>
      <c r="P37">
        <v>18.275260395994291</v>
      </c>
      <c r="Q37">
        <v>49.4709982962965</v>
      </c>
      <c r="R37">
        <v>49.066622970745541</v>
      </c>
      <c r="S37">
        <v>81.700232919820735</v>
      </c>
      <c r="T37">
        <v>102.33178844635168</v>
      </c>
      <c r="U37">
        <v>88.251322068654844</v>
      </c>
      <c r="V37">
        <v>165.59206745276759</v>
      </c>
      <c r="W37">
        <v>116.06979395882433</v>
      </c>
      <c r="X37">
        <v>139.67383118383555</v>
      </c>
      <c r="Y37">
        <v>154.33057863463466</v>
      </c>
      <c r="Z37">
        <v>128.20236451349973</v>
      </c>
      <c r="AA37">
        <v>12</v>
      </c>
      <c r="AB37">
        <v>26.744887334788192</v>
      </c>
      <c r="AC37">
        <v>50.643418129392288</v>
      </c>
      <c r="AD37">
        <v>-12.8254394239482</v>
      </c>
      <c r="AE37">
        <v>36.493231896914835</v>
      </c>
    </row>
    <row r="38" spans="1:31">
      <c r="A38">
        <v>30</v>
      </c>
      <c r="B38">
        <v>81.731924902422691</v>
      </c>
      <c r="C38">
        <v>59.97430590789476</v>
      </c>
      <c r="D38">
        <v>56.857117375053676</v>
      </c>
      <c r="E38">
        <v>76.632357715050674</v>
      </c>
      <c r="F38">
        <v>77.278087621727337</v>
      </c>
      <c r="G38">
        <v>136.07240026377821</v>
      </c>
      <c r="H38">
        <v>117.85390059541353</v>
      </c>
      <c r="I38">
        <v>124.10224442174105</v>
      </c>
      <c r="J38">
        <v>135.76106289183178</v>
      </c>
      <c r="K38">
        <v>141.84872762216</v>
      </c>
      <c r="L38">
        <v>20.099410852976007</v>
      </c>
      <c r="M38">
        <v>18</v>
      </c>
      <c r="N38">
        <v>18</v>
      </c>
      <c r="O38">
        <v>19.773840054207245</v>
      </c>
      <c r="P38">
        <v>18.275260395994291</v>
      </c>
      <c r="Q38">
        <v>29.265086552745458</v>
      </c>
      <c r="R38">
        <v>53.908111260908186</v>
      </c>
      <c r="S38">
        <v>38.639845042298852</v>
      </c>
      <c r="T38">
        <v>125.40404707174709</v>
      </c>
      <c r="U38">
        <v>-40.593055028817531</v>
      </c>
      <c r="V38">
        <v>146.62657972315</v>
      </c>
      <c r="W38">
        <v>126.09033750262945</v>
      </c>
      <c r="X38">
        <v>185.14658867588497</v>
      </c>
      <c r="Y38">
        <v>171.09416426740836</v>
      </c>
      <c r="Z38">
        <v>151.71121000720657</v>
      </c>
      <c r="AA38">
        <v>25.448807216260771</v>
      </c>
      <c r="AB38">
        <v>17.725000000000001</v>
      </c>
      <c r="AC38">
        <v>23.45</v>
      </c>
      <c r="AD38">
        <v>4.2634439867428622</v>
      </c>
      <c r="AE38">
        <v>16.899999999999999</v>
      </c>
    </row>
    <row r="39" spans="1:31">
      <c r="A39">
        <v>31</v>
      </c>
      <c r="B39">
        <v>71.341192943353732</v>
      </c>
      <c r="C39">
        <v>69.365860620360081</v>
      </c>
      <c r="D39">
        <v>88.404513389145038</v>
      </c>
      <c r="E39">
        <v>80.088081898408703</v>
      </c>
      <c r="F39">
        <v>75.969105257378402</v>
      </c>
      <c r="G39">
        <v>158.52696015912045</v>
      </c>
      <c r="H39">
        <v>127.79360099402153</v>
      </c>
      <c r="I39">
        <v>131.7652546144194</v>
      </c>
      <c r="J39">
        <v>138.1546822690363</v>
      </c>
      <c r="K39">
        <v>144.3160440810166</v>
      </c>
      <c r="L39">
        <v>21.713935816337809</v>
      </c>
      <c r="M39">
        <v>6.2931320197398612</v>
      </c>
      <c r="N39">
        <v>18</v>
      </c>
      <c r="O39">
        <v>15.444122632209767</v>
      </c>
      <c r="P39">
        <v>20.379637567483282</v>
      </c>
      <c r="Q39">
        <v>62.063517177206869</v>
      </c>
      <c r="R39">
        <v>59.401965573030331</v>
      </c>
      <c r="S39">
        <v>84.997489682514001</v>
      </c>
      <c r="T39">
        <v>82.669645209822917</v>
      </c>
      <c r="U39">
        <v>104.33816897679472</v>
      </c>
      <c r="V39">
        <v>126.79966195202935</v>
      </c>
      <c r="W39">
        <v>106.51741651687384</v>
      </c>
      <c r="X39">
        <v>132.88128815227702</v>
      </c>
      <c r="Y39">
        <v>147.21714330926386</v>
      </c>
      <c r="Z39">
        <v>120.30690020301761</v>
      </c>
      <c r="AA39">
        <v>14.809988229281734</v>
      </c>
      <c r="AB39">
        <v>10.352311496978468</v>
      </c>
      <c r="AC39">
        <v>-2.7754282006121755</v>
      </c>
      <c r="AD39">
        <v>44.859419680487932</v>
      </c>
      <c r="AE39">
        <v>16.899999999999999</v>
      </c>
    </row>
    <row r="40" spans="1:31">
      <c r="A40">
        <v>32</v>
      </c>
      <c r="B40">
        <v>76.178497379178197</v>
      </c>
      <c r="C40">
        <v>82.784848600422421</v>
      </c>
      <c r="D40">
        <v>86.554890030408444</v>
      </c>
      <c r="E40">
        <v>71.898644805131397</v>
      </c>
      <c r="F40">
        <v>75.874659007467031</v>
      </c>
      <c r="G40">
        <v>145.91900986004759</v>
      </c>
      <c r="H40">
        <v>131.96010693725242</v>
      </c>
      <c r="I40">
        <v>130.01826089421755</v>
      </c>
      <c r="J40">
        <v>140.0203120708546</v>
      </c>
      <c r="K40">
        <v>143.02840056805638</v>
      </c>
      <c r="L40">
        <v>24.168214198473891</v>
      </c>
      <c r="M40">
        <v>21.693160001606021</v>
      </c>
      <c r="N40">
        <v>22.985993197091386</v>
      </c>
      <c r="O40">
        <v>17.27620729051899</v>
      </c>
      <c r="P40">
        <v>18.633045734333141</v>
      </c>
      <c r="Q40">
        <v>69.456494761989418</v>
      </c>
      <c r="R40">
        <v>80.154405126192785</v>
      </c>
      <c r="S40">
        <v>101.57674648178133</v>
      </c>
      <c r="T40">
        <v>62.006434673562694</v>
      </c>
      <c r="U40">
        <v>-13.050059891022016</v>
      </c>
      <c r="V40">
        <v>151.0517766739913</v>
      </c>
      <c r="W40">
        <v>137.04114962173315</v>
      </c>
      <c r="X40">
        <v>123.68772198631028</v>
      </c>
      <c r="Y40">
        <v>110.58514331035855</v>
      </c>
      <c r="Z40">
        <v>96.741804244711489</v>
      </c>
      <c r="AA40">
        <v>18</v>
      </c>
      <c r="AB40">
        <v>22.225000000000001</v>
      </c>
      <c r="AC40">
        <v>-1.1943312572418563</v>
      </c>
      <c r="AD40">
        <v>17.175000000000001</v>
      </c>
      <c r="AE40">
        <v>16.899999999999999</v>
      </c>
    </row>
    <row r="41" spans="1:31">
      <c r="A41">
        <v>33</v>
      </c>
      <c r="B41">
        <v>45.794064362753865</v>
      </c>
      <c r="C41">
        <v>31.282826763449542</v>
      </c>
      <c r="D41">
        <v>67.584855017727733</v>
      </c>
      <c r="E41">
        <v>83.048281498893189</v>
      </c>
      <c r="F41">
        <v>64.622167095322482</v>
      </c>
      <c r="G41">
        <v>119.1550447785845</v>
      </c>
      <c r="H41">
        <v>122.28873965785419</v>
      </c>
      <c r="I41">
        <v>131.44713847330581</v>
      </c>
      <c r="J41">
        <v>132.65559168963208</v>
      </c>
      <c r="K41">
        <v>142.126897712275</v>
      </c>
      <c r="L41">
        <v>34.824921900482138</v>
      </c>
      <c r="M41">
        <v>18</v>
      </c>
      <c r="N41">
        <v>29.794126564938132</v>
      </c>
      <c r="O41">
        <v>15.834587171639861</v>
      </c>
      <c r="P41">
        <v>17.27620729051899</v>
      </c>
      <c r="Q41">
        <v>47.666896429689885</v>
      </c>
      <c r="R41">
        <v>102.19144200581098</v>
      </c>
      <c r="S41">
        <v>15.014490388387053</v>
      </c>
      <c r="T41">
        <v>21.396858684949265</v>
      </c>
      <c r="U41">
        <v>64.052759501625047</v>
      </c>
      <c r="V41">
        <v>121.51239431774542</v>
      </c>
      <c r="W41">
        <v>160.01339614978968</v>
      </c>
      <c r="X41">
        <v>178.27170483552908</v>
      </c>
      <c r="Y41">
        <v>92.548542792596976</v>
      </c>
      <c r="Z41">
        <v>53.169108307719355</v>
      </c>
      <c r="AA41">
        <v>17.233544521367538</v>
      </c>
      <c r="AB41">
        <v>17.725000000000001</v>
      </c>
      <c r="AC41">
        <v>30.725656045804655</v>
      </c>
      <c r="AD41">
        <v>30.818916305886567</v>
      </c>
      <c r="AE41">
        <v>16.899999999999999</v>
      </c>
    </row>
    <row r="42" spans="1:31">
      <c r="A42">
        <v>34</v>
      </c>
      <c r="B42">
        <v>80.029933061960634</v>
      </c>
      <c r="C42">
        <v>85.990588366310504</v>
      </c>
      <c r="D42">
        <v>93.334585938838188</v>
      </c>
      <c r="E42">
        <v>55.545321568513273</v>
      </c>
      <c r="F42">
        <v>86.16692984694933</v>
      </c>
      <c r="G42">
        <v>132.03002056812983</v>
      </c>
      <c r="H42">
        <v>140.27652519087437</v>
      </c>
      <c r="I42">
        <v>126.71021215580956</v>
      </c>
      <c r="J42">
        <v>144.18346914824679</v>
      </c>
      <c r="K42">
        <v>140.48740467295809</v>
      </c>
      <c r="L42">
        <v>25.698357238596859</v>
      </c>
      <c r="M42">
        <v>21.986778932131543</v>
      </c>
      <c r="N42">
        <v>16.23931802614576</v>
      </c>
      <c r="O42">
        <v>24.278680834522568</v>
      </c>
      <c r="P42">
        <v>18.275260395994291</v>
      </c>
      <c r="Q42">
        <v>74.428248536506757</v>
      </c>
      <c r="R42">
        <v>85.648136048447526</v>
      </c>
      <c r="S42">
        <v>46.19327319472427</v>
      </c>
      <c r="T42">
        <v>101.58210956672499</v>
      </c>
      <c r="U42">
        <v>77.36305472629455</v>
      </c>
      <c r="V42">
        <v>144.68818283346081</v>
      </c>
      <c r="W42">
        <v>83.561999126177099</v>
      </c>
      <c r="X42">
        <v>107.35783829935187</v>
      </c>
      <c r="Y42">
        <v>168.52585584396456</v>
      </c>
      <c r="Z42">
        <v>126.62062142869378</v>
      </c>
      <c r="AA42">
        <v>22.044059118499064</v>
      </c>
      <c r="AB42">
        <v>14.725</v>
      </c>
      <c r="AC42">
        <v>20.599945285811543</v>
      </c>
      <c r="AD42">
        <v>26.474207150831166</v>
      </c>
      <c r="AE42">
        <v>67.611018927444476</v>
      </c>
    </row>
    <row r="43" spans="1:31">
      <c r="A43">
        <v>35</v>
      </c>
      <c r="B43">
        <v>85.646991966386707</v>
      </c>
      <c r="C43">
        <v>61.522775183316526</v>
      </c>
      <c r="D43">
        <v>55.061567724908677</v>
      </c>
      <c r="E43">
        <v>59.405131129743197</v>
      </c>
      <c r="F43">
        <v>81.244368445077995</v>
      </c>
      <c r="G43">
        <v>133.50849916108382</v>
      </c>
      <c r="H43">
        <v>126.27254444716579</v>
      </c>
      <c r="I43">
        <v>136.38989327296338</v>
      </c>
      <c r="J43">
        <v>137.39137791581859</v>
      </c>
      <c r="K43">
        <v>144.05853420817718</v>
      </c>
      <c r="L43">
        <v>22.556005133957605</v>
      </c>
      <c r="M43">
        <v>18</v>
      </c>
      <c r="N43">
        <v>21</v>
      </c>
      <c r="O43">
        <v>12.482885328069347</v>
      </c>
      <c r="P43">
        <v>21.216792437202038</v>
      </c>
      <c r="Q43">
        <v>68.55793712219797</v>
      </c>
      <c r="R43">
        <v>81.474647783605661</v>
      </c>
      <c r="S43">
        <v>64.514469133922219</v>
      </c>
      <c r="T43">
        <v>91.265169248004199</v>
      </c>
      <c r="U43">
        <v>128.82619486905455</v>
      </c>
      <c r="V43">
        <v>134.59948883226863</v>
      </c>
      <c r="W43">
        <v>140.16357245884836</v>
      </c>
      <c r="X43">
        <v>148.54161676111784</v>
      </c>
      <c r="Y43">
        <v>80.600653047819563</v>
      </c>
      <c r="Z43">
        <v>175.37436751326175</v>
      </c>
      <c r="AA43">
        <v>25.103079566662917</v>
      </c>
      <c r="AB43">
        <v>31.426291218737909</v>
      </c>
      <c r="AC43">
        <v>-4.8257132736210977</v>
      </c>
      <c r="AD43">
        <v>-3.4950975341769102</v>
      </c>
      <c r="AE43">
        <v>32.526547043730162</v>
      </c>
    </row>
    <row r="44" spans="1:31">
      <c r="A44">
        <v>36</v>
      </c>
      <c r="B44">
        <v>42.41997983239412</v>
      </c>
      <c r="C44">
        <v>38.470809857896654</v>
      </c>
      <c r="D44">
        <v>54.008874157251533</v>
      </c>
      <c r="E44">
        <v>72.479589068649801</v>
      </c>
      <c r="F44">
        <v>79.894694603705915</v>
      </c>
      <c r="G44">
        <v>122.93337655369179</v>
      </c>
      <c r="H44">
        <v>140.960409325927</v>
      </c>
      <c r="I44">
        <v>110.84927045500577</v>
      </c>
      <c r="J44">
        <v>138.34643216702332</v>
      </c>
      <c r="K44">
        <v>142.53398160442885</v>
      </c>
      <c r="L44">
        <v>18</v>
      </c>
      <c r="M44">
        <v>21.052971444780233</v>
      </c>
      <c r="N44">
        <v>24.322012928436052</v>
      </c>
      <c r="O44">
        <v>15.278101079568389</v>
      </c>
      <c r="P44">
        <v>20.366800234245581</v>
      </c>
      <c r="Q44">
        <v>44.047440937368862</v>
      </c>
      <c r="R44">
        <v>80.013174640676482</v>
      </c>
      <c r="S44">
        <v>49.993206221545229</v>
      </c>
      <c r="T44">
        <v>92.769960051051157</v>
      </c>
      <c r="U44">
        <v>19.490549780437199</v>
      </c>
      <c r="V44">
        <v>137.33359659103951</v>
      </c>
      <c r="W44">
        <v>134.06787353451739</v>
      </c>
      <c r="X44">
        <v>141.67041859677164</v>
      </c>
      <c r="Y44">
        <v>69.792816432152307</v>
      </c>
      <c r="Z44">
        <v>107.05768296323498</v>
      </c>
      <c r="AA44">
        <v>12</v>
      </c>
      <c r="AB44">
        <v>12.009524943221949</v>
      </c>
      <c r="AC44">
        <v>6.3845349560804987</v>
      </c>
      <c r="AD44">
        <v>6.5952104452811682</v>
      </c>
      <c r="AE44">
        <v>-0.75731547555357892</v>
      </c>
    </row>
    <row r="45" spans="1:31">
      <c r="A45">
        <v>37</v>
      </c>
      <c r="B45">
        <v>56.547306265692747</v>
      </c>
      <c r="C45">
        <v>97.463352788497119</v>
      </c>
      <c r="D45">
        <v>65.477775217841582</v>
      </c>
      <c r="E45">
        <v>78.086745695289522</v>
      </c>
      <c r="F45">
        <v>55.310040323677846</v>
      </c>
      <c r="G45">
        <v>149.19602080964319</v>
      </c>
      <c r="H45">
        <v>102.13060317701672</v>
      </c>
      <c r="I45">
        <v>123.96459439881927</v>
      </c>
      <c r="J45">
        <v>142.5740967561245</v>
      </c>
      <c r="K45">
        <v>140.85220559109493</v>
      </c>
      <c r="L45">
        <v>15.969244716518849</v>
      </c>
      <c r="M45">
        <v>14.573112131160013</v>
      </c>
      <c r="N45">
        <v>18</v>
      </c>
      <c r="O45">
        <v>25.932891171562257</v>
      </c>
      <c r="P45">
        <v>19.961074872258571</v>
      </c>
      <c r="Q45">
        <v>66.753661815026945</v>
      </c>
      <c r="R45">
        <v>92.792252544039073</v>
      </c>
      <c r="S45">
        <v>27.194375521700572</v>
      </c>
      <c r="T45">
        <v>23.896424957376063</v>
      </c>
      <c r="U45">
        <v>-23.693783463716173</v>
      </c>
      <c r="V45">
        <v>144.37683298719375</v>
      </c>
      <c r="W45">
        <v>154.49223025644895</v>
      </c>
      <c r="X45">
        <v>93.855513229718184</v>
      </c>
      <c r="Y45">
        <v>187.66189625577675</v>
      </c>
      <c r="Z45">
        <v>153.67412352331928</v>
      </c>
      <c r="AA45">
        <v>20.967628011821681</v>
      </c>
      <c r="AB45">
        <v>15.726970658428495</v>
      </c>
      <c r="AC45">
        <v>26.334109883681897</v>
      </c>
      <c r="AD45">
        <v>17.175000000000001</v>
      </c>
      <c r="AE45">
        <v>52.173968291183471</v>
      </c>
    </row>
    <row r="46" spans="1:31">
      <c r="A46">
        <v>38</v>
      </c>
      <c r="B46">
        <v>86.59295887976451</v>
      </c>
      <c r="C46">
        <v>88.354862256546824</v>
      </c>
      <c r="D46">
        <v>83.920153084548502</v>
      </c>
      <c r="E46">
        <v>62.341561359220179</v>
      </c>
      <c r="F46">
        <v>73.659845764585597</v>
      </c>
      <c r="G46">
        <v>151.82307586533784</v>
      </c>
      <c r="H46">
        <v>109.13886279957345</v>
      </c>
      <c r="I46">
        <v>129.81936030551054</v>
      </c>
      <c r="J46">
        <v>141.93715418984638</v>
      </c>
      <c r="K46">
        <v>140.70321737092485</v>
      </c>
      <c r="L46">
        <v>18.318645387077389</v>
      </c>
      <c r="M46">
        <v>23.107469856577804</v>
      </c>
      <c r="N46">
        <v>18</v>
      </c>
      <c r="O46">
        <v>19.773840054207245</v>
      </c>
      <c r="P46">
        <v>27.267215966229088</v>
      </c>
      <c r="Q46">
        <v>62.913260501465409</v>
      </c>
      <c r="R46">
        <v>42.363036914736085</v>
      </c>
      <c r="S46">
        <v>75.595175853022809</v>
      </c>
      <c r="T46">
        <v>56.867539056823766</v>
      </c>
      <c r="U46">
        <v>113.1453116972643</v>
      </c>
      <c r="V46">
        <v>127.06383592725568</v>
      </c>
      <c r="W46">
        <v>143.72008930529501</v>
      </c>
      <c r="X46">
        <v>127.22078120586261</v>
      </c>
      <c r="Y46">
        <v>177.46552538798883</v>
      </c>
      <c r="Z46">
        <v>185.01222272882367</v>
      </c>
      <c r="AA46">
        <v>22.716623929076974</v>
      </c>
      <c r="AB46">
        <v>5.4275401767931299</v>
      </c>
      <c r="AC46">
        <v>5.45</v>
      </c>
      <c r="AD46">
        <v>22.422525538317284</v>
      </c>
      <c r="AE46">
        <v>37.119892543372686</v>
      </c>
    </row>
    <row r="47" spans="1:31">
      <c r="A47">
        <v>39</v>
      </c>
      <c r="B47">
        <v>52.534825148394177</v>
      </c>
      <c r="C47">
        <v>86.758445436060896</v>
      </c>
      <c r="D47">
        <v>91.871013943975584</v>
      </c>
      <c r="E47">
        <v>61.833072626478973</v>
      </c>
      <c r="F47">
        <v>65.667677695547553</v>
      </c>
      <c r="G47">
        <v>138.85291816626307</v>
      </c>
      <c r="H47">
        <v>135.99326163256225</v>
      </c>
      <c r="I47">
        <v>144.33954505794225</v>
      </c>
      <c r="J47">
        <v>143.32096589399944</v>
      </c>
      <c r="K47">
        <v>139.92112818695634</v>
      </c>
      <c r="L47">
        <v>24.432382385114298</v>
      </c>
      <c r="M47">
        <v>21</v>
      </c>
      <c r="N47">
        <v>14.903550627642208</v>
      </c>
      <c r="O47">
        <v>12.280341123521328</v>
      </c>
      <c r="P47">
        <v>17.048815790281484</v>
      </c>
      <c r="Q47">
        <v>71.741481770178879</v>
      </c>
      <c r="R47">
        <v>75.874550823702478</v>
      </c>
      <c r="S47">
        <v>67.883925593197958</v>
      </c>
      <c r="T47">
        <v>48.012784952154291</v>
      </c>
      <c r="U47">
        <v>80.904249988362452</v>
      </c>
      <c r="V47">
        <v>149.24611976520859</v>
      </c>
      <c r="W47">
        <v>187.49433404228728</v>
      </c>
      <c r="X47">
        <v>117.45840207733252</v>
      </c>
      <c r="Y47">
        <v>145.96035031047973</v>
      </c>
      <c r="Z47">
        <v>166.77549318144278</v>
      </c>
      <c r="AA47">
        <v>12</v>
      </c>
      <c r="AB47">
        <v>17.725000000000001</v>
      </c>
      <c r="AC47">
        <v>11.542281620086236</v>
      </c>
      <c r="AD47">
        <v>47.720032301287851</v>
      </c>
      <c r="AE47">
        <v>16.899999999999999</v>
      </c>
    </row>
    <row r="48" spans="1:31">
      <c r="A48">
        <v>40</v>
      </c>
      <c r="B48">
        <v>39.834449598093052</v>
      </c>
      <c r="C48">
        <v>74.417112790203959</v>
      </c>
      <c r="D48">
        <v>100.68706033035667</v>
      </c>
      <c r="E48">
        <v>63.044021707740178</v>
      </c>
      <c r="F48">
        <v>58.030858539418404</v>
      </c>
      <c r="G48">
        <v>151.22229754308611</v>
      </c>
      <c r="H48">
        <v>143.81022456837559</v>
      </c>
      <c r="I48">
        <v>130.76315970105031</v>
      </c>
      <c r="J48">
        <v>140.8024884829797</v>
      </c>
      <c r="K48">
        <v>144.88480411202679</v>
      </c>
      <c r="L48">
        <v>16.552479661803805</v>
      </c>
      <c r="M48">
        <v>22.540433539529431</v>
      </c>
      <c r="N48">
        <v>21.400493672932612</v>
      </c>
      <c r="O48">
        <v>26.324632135708999</v>
      </c>
      <c r="P48">
        <v>19.773840054207245</v>
      </c>
      <c r="Q48">
        <v>50.888451044950642</v>
      </c>
      <c r="R48">
        <v>90.501526519321516</v>
      </c>
      <c r="S48">
        <v>77.064074653670417</v>
      </c>
      <c r="T48">
        <v>159.96796467318708</v>
      </c>
      <c r="U48">
        <v>95.709343342296165</v>
      </c>
      <c r="V48">
        <v>145.59036846490721</v>
      </c>
      <c r="W48">
        <v>108.13102977307427</v>
      </c>
      <c r="X48">
        <v>146.29858702733492</v>
      </c>
      <c r="Y48">
        <v>100.0983305962536</v>
      </c>
      <c r="Z48">
        <v>89.786620524190184</v>
      </c>
      <c r="AA48">
        <v>18</v>
      </c>
      <c r="AB48">
        <v>17.725000000000001</v>
      </c>
      <c r="AC48">
        <v>-4.7078817971883993</v>
      </c>
      <c r="AD48">
        <v>22.987018758282534</v>
      </c>
      <c r="AE48">
        <v>16.899999999999999</v>
      </c>
    </row>
    <row r="49" spans="1:31">
      <c r="A49">
        <v>41</v>
      </c>
      <c r="B49">
        <v>76.829635468710478</v>
      </c>
      <c r="C49">
        <v>65.330141894745523</v>
      </c>
      <c r="D49">
        <v>62.524194135694941</v>
      </c>
      <c r="E49">
        <v>75.252206957773097</v>
      </c>
      <c r="F49">
        <v>74.704373315676818</v>
      </c>
      <c r="G49">
        <v>124.64832253689359</v>
      </c>
      <c r="H49">
        <v>128.59360431046062</v>
      </c>
      <c r="I49">
        <v>145.5382714619077</v>
      </c>
      <c r="J49">
        <v>142.80286922883636</v>
      </c>
      <c r="K49">
        <v>140.93320766041418</v>
      </c>
      <c r="L49">
        <v>18</v>
      </c>
      <c r="M49">
        <v>28.143879411892001</v>
      </c>
      <c r="N49">
        <v>16</v>
      </c>
      <c r="O49">
        <v>14.018974525614876</v>
      </c>
      <c r="P49">
        <v>18.275260395994291</v>
      </c>
      <c r="Q49">
        <v>82.943662829627741</v>
      </c>
      <c r="R49">
        <v>34.975562303117243</v>
      </c>
      <c r="S49">
        <v>50.837467714679079</v>
      </c>
      <c r="T49">
        <v>44.12037926098639</v>
      </c>
      <c r="U49">
        <v>78.80059641750529</v>
      </c>
      <c r="V49">
        <v>153.32248617887893</v>
      </c>
      <c r="W49">
        <v>173.42730298799626</v>
      </c>
      <c r="X49">
        <v>135.81970171716074</v>
      </c>
      <c r="Y49">
        <v>103.2175630950845</v>
      </c>
      <c r="Z49">
        <v>146.55597045051135</v>
      </c>
      <c r="AA49">
        <v>16</v>
      </c>
      <c r="AB49">
        <v>28.920917766237611</v>
      </c>
      <c r="AC49">
        <v>10.40356015766821</v>
      </c>
      <c r="AD49">
        <v>-12.826681270536085</v>
      </c>
      <c r="AE49">
        <v>70.904823868226416</v>
      </c>
    </row>
    <row r="50" spans="1:31">
      <c r="A50">
        <v>42</v>
      </c>
      <c r="B50">
        <v>52.800217490200588</v>
      </c>
      <c r="C50">
        <v>73.949588220127765</v>
      </c>
      <c r="D50">
        <v>66.49286600313846</v>
      </c>
      <c r="E50">
        <v>60.372038717587216</v>
      </c>
      <c r="F50">
        <v>63.121645353725334</v>
      </c>
      <c r="G50">
        <v>143.48542512303138</v>
      </c>
      <c r="H50">
        <v>114.49691319178295</v>
      </c>
      <c r="I50">
        <v>144.80423291150319</v>
      </c>
      <c r="J50">
        <v>141.43763216906436</v>
      </c>
      <c r="K50">
        <v>146.11811237748947</v>
      </c>
      <c r="L50">
        <v>12.97092383167961</v>
      </c>
      <c r="M50">
        <v>10.89810722214126</v>
      </c>
      <c r="N50">
        <v>33.70253363279685</v>
      </c>
      <c r="O50">
        <v>19.773840054207245</v>
      </c>
      <c r="P50">
        <v>19.44230184902878</v>
      </c>
      <c r="Q50">
        <v>100.35869997629901</v>
      </c>
      <c r="R50">
        <v>63.656941706325895</v>
      </c>
      <c r="S50">
        <v>44.729182531746986</v>
      </c>
      <c r="T50">
        <v>132.22418495575357</v>
      </c>
      <c r="U50">
        <v>132.77456662589725</v>
      </c>
      <c r="V50">
        <v>132.24966201623428</v>
      </c>
      <c r="W50">
        <v>126.77810270374084</v>
      </c>
      <c r="X50">
        <v>169.33689726668359</v>
      </c>
      <c r="Y50">
        <v>139.61606531455985</v>
      </c>
      <c r="Z50">
        <v>151.28055952477808</v>
      </c>
      <c r="AA50">
        <v>14.527430988528636</v>
      </c>
      <c r="AB50">
        <v>17.725000000000001</v>
      </c>
      <c r="AC50">
        <v>15.920830838678132</v>
      </c>
      <c r="AD50">
        <v>-7.2220079954357388</v>
      </c>
      <c r="AE50">
        <v>25.9</v>
      </c>
    </row>
    <row r="51" spans="1:31">
      <c r="A51">
        <v>43</v>
      </c>
      <c r="B51">
        <v>68.527165504091812</v>
      </c>
      <c r="C51">
        <v>81.088583406773338</v>
      </c>
      <c r="D51">
        <v>80.283487651213065</v>
      </c>
      <c r="E51">
        <v>67.34827031881423</v>
      </c>
      <c r="F51">
        <v>51.994428002042582</v>
      </c>
      <c r="G51">
        <v>127.90293722057334</v>
      </c>
      <c r="H51">
        <v>150.25188699488291</v>
      </c>
      <c r="I51">
        <v>141.21478869878774</v>
      </c>
      <c r="J51">
        <v>142.673562204044</v>
      </c>
      <c r="K51">
        <v>141.49881948997933</v>
      </c>
      <c r="L51">
        <v>15.128411252663566</v>
      </c>
      <c r="M51">
        <v>16</v>
      </c>
      <c r="N51">
        <v>15.911637766289441</v>
      </c>
      <c r="O51">
        <v>19.773840054207245</v>
      </c>
      <c r="P51">
        <v>17.438483434423464</v>
      </c>
      <c r="Q51">
        <v>54.637317736868575</v>
      </c>
      <c r="R51">
        <v>72.330522517592499</v>
      </c>
      <c r="S51">
        <v>89.992489399292467</v>
      </c>
      <c r="T51">
        <v>116.61195022466083</v>
      </c>
      <c r="U51">
        <v>22.220636565017507</v>
      </c>
      <c r="V51">
        <v>136.61329391490102</v>
      </c>
      <c r="W51">
        <v>147.44835770068335</v>
      </c>
      <c r="X51">
        <v>166.53353162109607</v>
      </c>
      <c r="Y51">
        <v>175.59919291509567</v>
      </c>
      <c r="Z51">
        <v>155.85441779404439</v>
      </c>
      <c r="AA51">
        <v>36.001732148322731</v>
      </c>
      <c r="AB51">
        <v>12.347093919797823</v>
      </c>
      <c r="AC51">
        <v>17.45</v>
      </c>
      <c r="AD51">
        <v>9.4687573219052883</v>
      </c>
      <c r="AE51">
        <v>25.9</v>
      </c>
    </row>
    <row r="52" spans="1:31">
      <c r="A52">
        <v>44</v>
      </c>
      <c r="B52">
        <v>49.530148671809805</v>
      </c>
      <c r="C52">
        <v>56.537643622753528</v>
      </c>
      <c r="D52">
        <v>90.117236141433153</v>
      </c>
      <c r="E52">
        <v>60.738560938896242</v>
      </c>
      <c r="F52">
        <v>75.01103205760505</v>
      </c>
      <c r="G52">
        <v>135.72480994924024</v>
      </c>
      <c r="H52">
        <v>135.56790050485847</v>
      </c>
      <c r="I52">
        <v>118.7562363698421</v>
      </c>
      <c r="J52">
        <v>148.72045269851873</v>
      </c>
      <c r="K52">
        <v>144.67006362959378</v>
      </c>
      <c r="L52">
        <v>12</v>
      </c>
      <c r="M52">
        <v>18</v>
      </c>
      <c r="N52">
        <v>17.256436878781866</v>
      </c>
      <c r="O52">
        <v>21.087492058548268</v>
      </c>
      <c r="P52">
        <v>12.381268006963255</v>
      </c>
      <c r="Q52">
        <v>67.261605771967126</v>
      </c>
      <c r="R52">
        <v>77.337976958438645</v>
      </c>
      <c r="S52">
        <v>61.761993199751949</v>
      </c>
      <c r="T52">
        <v>66.008387704107079</v>
      </c>
      <c r="U52">
        <v>-5.9482880306647132</v>
      </c>
      <c r="V52">
        <v>146.13263416226081</v>
      </c>
      <c r="W52">
        <v>122.8939483801102</v>
      </c>
      <c r="X52">
        <v>131.99210813639473</v>
      </c>
      <c r="Y52">
        <v>119.89548504262652</v>
      </c>
      <c r="Z52">
        <v>205.52389672059024</v>
      </c>
      <c r="AA52">
        <v>14.174895053979684</v>
      </c>
      <c r="AB52">
        <v>19.591796122669894</v>
      </c>
      <c r="AC52">
        <v>23.45</v>
      </c>
      <c r="AD52">
        <v>24.675000000000001</v>
      </c>
      <c r="AE52">
        <v>1.945537498324537</v>
      </c>
    </row>
    <row r="53" spans="1:31">
      <c r="A53">
        <v>45</v>
      </c>
      <c r="B53">
        <v>82.839213551835996</v>
      </c>
      <c r="C53">
        <v>69.733844050123238</v>
      </c>
      <c r="D53">
        <v>80.498030465172008</v>
      </c>
      <c r="E53">
        <v>52.545428380247458</v>
      </c>
      <c r="F53">
        <v>56.532949234767059</v>
      </c>
      <c r="G53">
        <v>130.30053762646958</v>
      </c>
      <c r="H53">
        <v>134.72981158354125</v>
      </c>
      <c r="I53">
        <v>135.42808776793231</v>
      </c>
      <c r="J53">
        <v>136.91044579338214</v>
      </c>
      <c r="K53">
        <v>139.15334729468111</v>
      </c>
      <c r="L53">
        <v>20.600602246192423</v>
      </c>
      <c r="M53">
        <v>21</v>
      </c>
      <c r="N53">
        <v>12</v>
      </c>
      <c r="O53">
        <v>27.266981688069031</v>
      </c>
      <c r="P53">
        <v>22.55205386443938</v>
      </c>
      <c r="Q53">
        <v>64.289838732166274</v>
      </c>
      <c r="R53">
        <v>37.959751215013412</v>
      </c>
      <c r="S53">
        <v>51.590201424460048</v>
      </c>
      <c r="T53">
        <v>52.845352500021789</v>
      </c>
      <c r="U53">
        <v>93.889588188774013</v>
      </c>
      <c r="V53">
        <v>116.19726847161451</v>
      </c>
      <c r="W53">
        <v>163.88426211497026</v>
      </c>
      <c r="X53">
        <v>141.34109462198589</v>
      </c>
      <c r="Y53">
        <v>132.4368199587978</v>
      </c>
      <c r="Z53">
        <v>201.26894270957493</v>
      </c>
      <c r="AA53">
        <v>11.357418728027826</v>
      </c>
      <c r="AB53">
        <v>27.971788013108728</v>
      </c>
      <c r="AC53">
        <v>7.2613315255873214</v>
      </c>
      <c r="AD53">
        <v>17.175000000000001</v>
      </c>
      <c r="AE53">
        <v>1.5209797354463923</v>
      </c>
    </row>
    <row r="54" spans="1:31">
      <c r="A54">
        <v>46</v>
      </c>
      <c r="B54">
        <v>73.955157560723819</v>
      </c>
      <c r="C54">
        <v>70.401835643090337</v>
      </c>
      <c r="D54">
        <v>63.026342103113244</v>
      </c>
      <c r="E54">
        <v>68.619605505668275</v>
      </c>
      <c r="F54">
        <v>72.197188945034526</v>
      </c>
      <c r="G54">
        <v>112.58075104407864</v>
      </c>
      <c r="H54">
        <v>130.83307502949359</v>
      </c>
      <c r="I54">
        <v>137.03100707820875</v>
      </c>
      <c r="J54">
        <v>140.06960035059132</v>
      </c>
      <c r="K54">
        <v>139.50956098051807</v>
      </c>
      <c r="L54">
        <v>21.431075287454547</v>
      </c>
      <c r="M54">
        <v>5.9988950157691789</v>
      </c>
      <c r="N54">
        <v>18</v>
      </c>
      <c r="O54">
        <v>15.278101079568389</v>
      </c>
      <c r="P54">
        <v>16.006642344899511</v>
      </c>
      <c r="Q54">
        <v>65.098473487024307</v>
      </c>
      <c r="R54">
        <v>71.259469120111461</v>
      </c>
      <c r="S54">
        <v>117.55200542381854</v>
      </c>
      <c r="T54">
        <v>82.158847808348057</v>
      </c>
      <c r="U54">
        <v>24.216010418151974</v>
      </c>
      <c r="V54">
        <v>135.77159627427227</v>
      </c>
      <c r="W54">
        <v>144.30494215135772</v>
      </c>
      <c r="X54">
        <v>158.56654929278983</v>
      </c>
      <c r="Y54">
        <v>169.87437458761079</v>
      </c>
      <c r="Z54">
        <v>208.53711610804228</v>
      </c>
      <c r="AA54">
        <v>26.879935086094761</v>
      </c>
      <c r="AB54">
        <v>35.830053449248666</v>
      </c>
      <c r="AC54">
        <v>23.45</v>
      </c>
      <c r="AD54">
        <v>25.00695437027187</v>
      </c>
      <c r="AE54">
        <v>9.963580858838645</v>
      </c>
    </row>
    <row r="55" spans="1:31">
      <c r="A55">
        <v>47</v>
      </c>
      <c r="B55">
        <v>57.358627209618909</v>
      </c>
      <c r="C55">
        <v>59.189296446159062</v>
      </c>
      <c r="D55">
        <v>84.685489676486654</v>
      </c>
      <c r="E55">
        <v>69.432668962442747</v>
      </c>
      <c r="F55">
        <v>60.264782755123029</v>
      </c>
      <c r="G55">
        <v>118.4149629280779</v>
      </c>
      <c r="H55">
        <v>141.47893061527614</v>
      </c>
      <c r="I55">
        <v>155.72775569949721</v>
      </c>
      <c r="J55">
        <v>142.01280345861809</v>
      </c>
      <c r="K55">
        <v>145.14041074661463</v>
      </c>
      <c r="L55">
        <v>21</v>
      </c>
      <c r="M55">
        <v>25.676637152739946</v>
      </c>
      <c r="N55">
        <v>6.3702129441011266</v>
      </c>
      <c r="O55">
        <v>16.331618421225109</v>
      </c>
      <c r="P55">
        <v>16.669101198786567</v>
      </c>
      <c r="Q55">
        <v>53.550818417199686</v>
      </c>
      <c r="R55">
        <v>24.146553985101761</v>
      </c>
      <c r="S55">
        <v>78.681142961410785</v>
      </c>
      <c r="T55">
        <v>142.39466453145411</v>
      </c>
      <c r="U55">
        <v>10.259050615089635</v>
      </c>
      <c r="V55">
        <v>152.38129001577892</v>
      </c>
      <c r="W55">
        <v>120.38700478226284</v>
      </c>
      <c r="X55">
        <v>134.98637097485528</v>
      </c>
      <c r="Y55">
        <v>200.3719626894368</v>
      </c>
      <c r="Z55">
        <v>160.80607368244955</v>
      </c>
      <c r="AA55">
        <v>23.275738921639448</v>
      </c>
      <c r="AB55">
        <v>17.725000000000001</v>
      </c>
      <c r="AC55">
        <v>12.757359022346176</v>
      </c>
      <c r="AD55">
        <v>17.175000000000001</v>
      </c>
      <c r="AE55">
        <v>50.547099291008685</v>
      </c>
    </row>
    <row r="56" spans="1:31">
      <c r="A56">
        <v>48</v>
      </c>
      <c r="B56">
        <v>78.54445370575931</v>
      </c>
      <c r="C56">
        <v>71.613142524339864</v>
      </c>
      <c r="D56">
        <v>67.88971899406549</v>
      </c>
      <c r="E56">
        <v>85.367232551016471</v>
      </c>
      <c r="F56">
        <v>76.45079757679494</v>
      </c>
      <c r="G56">
        <v>134.00592277469696</v>
      </c>
      <c r="H56">
        <v>142.41299361597763</v>
      </c>
      <c r="I56">
        <v>148.97038475145669</v>
      </c>
      <c r="J56">
        <v>138.72696365830558</v>
      </c>
      <c r="K56">
        <v>145.57964211811469</v>
      </c>
      <c r="L56">
        <v>25.915373839371693</v>
      </c>
      <c r="M56">
        <v>7.858337344219521</v>
      </c>
      <c r="N56">
        <v>21.995208141788655</v>
      </c>
      <c r="O56">
        <v>17.165486573473697</v>
      </c>
      <c r="P56">
        <v>15.278101079568389</v>
      </c>
      <c r="Q56">
        <v>64.641730954326903</v>
      </c>
      <c r="R56">
        <v>49.496839183329271</v>
      </c>
      <c r="S56">
        <v>31.852262395188589</v>
      </c>
      <c r="T56">
        <v>98.262947124156057</v>
      </c>
      <c r="U56">
        <v>151.5448475574882</v>
      </c>
      <c r="V56">
        <v>138.99124044360514</v>
      </c>
      <c r="W56">
        <v>123.71804221282248</v>
      </c>
      <c r="X56">
        <v>99.551660662294765</v>
      </c>
      <c r="Y56">
        <v>161.71623933449084</v>
      </c>
      <c r="Z56">
        <v>132.29988673319178</v>
      </c>
      <c r="AA56">
        <v>18</v>
      </c>
      <c r="AB56">
        <v>15.102980634541712</v>
      </c>
      <c r="AC56">
        <v>5.45</v>
      </c>
      <c r="AD56">
        <v>33.408530616325685</v>
      </c>
      <c r="AE56">
        <v>38.463199412115671</v>
      </c>
    </row>
    <row r="57" spans="1:31">
      <c r="A57">
        <v>49</v>
      </c>
      <c r="B57">
        <v>60.997057782801889</v>
      </c>
      <c r="C57">
        <v>52.556663663091413</v>
      </c>
      <c r="D57">
        <v>67.054208050976001</v>
      </c>
      <c r="E57">
        <v>67.668247043484271</v>
      </c>
      <c r="F57">
        <v>57.51330739702702</v>
      </c>
      <c r="G57">
        <v>133.10820200904075</v>
      </c>
      <c r="H57">
        <v>151.61238864200845</v>
      </c>
      <c r="I57">
        <v>126.47139224987799</v>
      </c>
      <c r="J57">
        <v>143.94436973504401</v>
      </c>
      <c r="K57">
        <v>141.26577658154159</v>
      </c>
      <c r="L57">
        <v>6.3346820273517341</v>
      </c>
      <c r="M57">
        <v>18</v>
      </c>
      <c r="N57">
        <v>20.125546243001136</v>
      </c>
      <c r="O57">
        <v>19.367754091548882</v>
      </c>
      <c r="P57">
        <v>23.150424412619287</v>
      </c>
      <c r="Q57">
        <v>75.885194093453237</v>
      </c>
      <c r="R57">
        <v>60.224922686052309</v>
      </c>
      <c r="S57">
        <v>35.446137620004144</v>
      </c>
      <c r="T57">
        <v>76.816720663084638</v>
      </c>
      <c r="U57">
        <v>26.973247792135304</v>
      </c>
      <c r="V57">
        <v>108.19708815583425</v>
      </c>
      <c r="W57">
        <v>133.53412857436462</v>
      </c>
      <c r="X57">
        <v>122.12069018955808</v>
      </c>
      <c r="Y57">
        <v>94.210874575408752</v>
      </c>
      <c r="Z57">
        <v>73.642133680418198</v>
      </c>
      <c r="AA57">
        <v>18</v>
      </c>
      <c r="AB57">
        <v>29.85396937292046</v>
      </c>
      <c r="AC57">
        <v>17.45</v>
      </c>
      <c r="AD57">
        <v>2.1749999999999998</v>
      </c>
      <c r="AE57">
        <v>-8.2785376357563116</v>
      </c>
    </row>
    <row r="58" spans="1:31">
      <c r="A58">
        <v>50</v>
      </c>
      <c r="B58">
        <v>77.91407507579865</v>
      </c>
      <c r="C58">
        <v>46.995197137991639</v>
      </c>
      <c r="D58">
        <v>40.697252606899099</v>
      </c>
      <c r="E58">
        <v>68.937779401147893</v>
      </c>
      <c r="F58">
        <v>65.857899804119697</v>
      </c>
      <c r="G58">
        <v>138.47226997162616</v>
      </c>
      <c r="H58">
        <v>160.12183041682422</v>
      </c>
      <c r="I58">
        <v>102.07054463235613</v>
      </c>
      <c r="J58">
        <v>144.76472005899049</v>
      </c>
      <c r="K58">
        <v>144.51631006169083</v>
      </c>
      <c r="L58">
        <v>18</v>
      </c>
      <c r="M58">
        <v>33.103860967933173</v>
      </c>
      <c r="N58">
        <v>16.947350711735748</v>
      </c>
      <c r="O58">
        <v>22.799448698920138</v>
      </c>
      <c r="P58">
        <v>19.773840054207245</v>
      </c>
      <c r="Q58">
        <v>52.931287292568364</v>
      </c>
      <c r="R58">
        <v>32.712626296985142</v>
      </c>
      <c r="S58">
        <v>103.91605467161159</v>
      </c>
      <c r="T58">
        <v>51.594393360502579</v>
      </c>
      <c r="U58">
        <v>81.450579690913884</v>
      </c>
      <c r="V58">
        <v>127.91656209318761</v>
      </c>
      <c r="W58">
        <v>102.01505680188981</v>
      </c>
      <c r="X58">
        <v>144.9852934332136</v>
      </c>
      <c r="Y58">
        <v>61.547056368944297</v>
      </c>
      <c r="Z58">
        <v>149.8655490206219</v>
      </c>
      <c r="AA58">
        <v>20.725250461237799</v>
      </c>
      <c r="AB58">
        <v>17.725000000000001</v>
      </c>
      <c r="AC58">
        <v>21.751321304892496</v>
      </c>
      <c r="AD58">
        <v>7.6598442667245052</v>
      </c>
      <c r="AE58">
        <v>4.7546189556956833</v>
      </c>
    </row>
    <row r="59" spans="1:31">
      <c r="A59">
        <v>51</v>
      </c>
      <c r="B59">
        <v>81.344313069681874</v>
      </c>
      <c r="C59">
        <v>55.87095979331783</v>
      </c>
      <c r="D59">
        <v>30.012375291789667</v>
      </c>
      <c r="E59">
        <v>61.423384024488918</v>
      </c>
      <c r="F59">
        <v>78.872886459482785</v>
      </c>
      <c r="G59">
        <v>150.87051592901562</v>
      </c>
      <c r="H59">
        <v>158.38532551311332</v>
      </c>
      <c r="I59">
        <v>132.52861381812397</v>
      </c>
      <c r="J59">
        <v>140.37917187572961</v>
      </c>
      <c r="K59">
        <v>137.89510718093624</v>
      </c>
      <c r="L59">
        <v>16</v>
      </c>
      <c r="M59">
        <v>24.885207254412865</v>
      </c>
      <c r="N59">
        <v>20.374767712195116</v>
      </c>
      <c r="O59">
        <v>15.278101079568389</v>
      </c>
      <c r="P59">
        <v>25.636886067059727</v>
      </c>
      <c r="Q59">
        <v>41.496058180156254</v>
      </c>
      <c r="R59">
        <v>87.361032752447358</v>
      </c>
      <c r="S59">
        <v>41.200403900795635</v>
      </c>
      <c r="T59">
        <v>107.62642697541497</v>
      </c>
      <c r="U59">
        <v>60.870515940782987</v>
      </c>
      <c r="V59">
        <v>158.56242402496147</v>
      </c>
      <c r="W59">
        <v>177.01185009200063</v>
      </c>
      <c r="X59">
        <v>168.51224540333826</v>
      </c>
      <c r="Y59">
        <v>121.95239752768492</v>
      </c>
      <c r="Z59">
        <v>147.2585754754156</v>
      </c>
      <c r="AA59">
        <v>18</v>
      </c>
      <c r="AB59">
        <v>21.829762407358448</v>
      </c>
      <c r="AC59">
        <v>18.305174133473813</v>
      </c>
      <c r="AD59">
        <v>24.675000000000001</v>
      </c>
      <c r="AE59">
        <v>43.356429007918663</v>
      </c>
    </row>
    <row r="60" spans="1:31">
      <c r="A60">
        <v>52</v>
      </c>
      <c r="B60">
        <v>58.648318906284445</v>
      </c>
      <c r="C60">
        <v>45.759899019454807</v>
      </c>
      <c r="D60">
        <v>73.272788987431113</v>
      </c>
      <c r="E60">
        <v>89.146569491314381</v>
      </c>
      <c r="F60">
        <v>78.31734867932218</v>
      </c>
      <c r="G60">
        <v>143.03960395518988</v>
      </c>
      <c r="H60">
        <v>129.84873022340599</v>
      </c>
      <c r="I60">
        <v>113.82167864555311</v>
      </c>
      <c r="J60">
        <v>142.2367005026957</v>
      </c>
      <c r="K60">
        <v>141.44674780364028</v>
      </c>
      <c r="L60">
        <v>12</v>
      </c>
      <c r="M60">
        <v>16.160515277637288</v>
      </c>
      <c r="N60">
        <v>19.99338036174732</v>
      </c>
      <c r="O60">
        <v>23.527115939999025</v>
      </c>
      <c r="P60">
        <v>18.275260395994291</v>
      </c>
      <c r="Q60">
        <v>55.000790138420953</v>
      </c>
      <c r="R60">
        <v>109.52790877341026</v>
      </c>
      <c r="S60">
        <v>84.149528083293362</v>
      </c>
      <c r="T60">
        <v>90.130555327045002</v>
      </c>
      <c r="U60">
        <v>48.387687413424345</v>
      </c>
      <c r="V60">
        <v>141.32778897726209</v>
      </c>
      <c r="W60">
        <v>158.57496601378122</v>
      </c>
      <c r="X60">
        <v>105.9741867486015</v>
      </c>
      <c r="Y60">
        <v>172.47827660277403</v>
      </c>
      <c r="Z60">
        <v>161.30275173090857</v>
      </c>
      <c r="AA60">
        <v>18.157995926113333</v>
      </c>
      <c r="AB60">
        <v>17.816099743868946</v>
      </c>
      <c r="AC60">
        <v>23.30729446077191</v>
      </c>
      <c r="AD60">
        <v>-11.24575963240833</v>
      </c>
      <c r="AE60">
        <v>25.9</v>
      </c>
    </row>
    <row r="61" spans="1:31">
      <c r="A61">
        <v>53</v>
      </c>
      <c r="B61">
        <v>37.855544860591706</v>
      </c>
      <c r="C61">
        <v>55.368576783095996</v>
      </c>
      <c r="D61">
        <v>70.31464300014224</v>
      </c>
      <c r="E61">
        <v>77.94298460117281</v>
      </c>
      <c r="F61">
        <v>78.053611068192609</v>
      </c>
      <c r="G61">
        <v>160.63688530002258</v>
      </c>
      <c r="H61">
        <v>133.15260371789941</v>
      </c>
      <c r="I61">
        <v>145.16508923974354</v>
      </c>
      <c r="J61">
        <v>139.09844316176839</v>
      </c>
      <c r="K61">
        <v>143.34929149357438</v>
      </c>
      <c r="L61">
        <v>18</v>
      </c>
      <c r="M61">
        <v>27.268577866668007</v>
      </c>
      <c r="N61">
        <v>23.853600927641061</v>
      </c>
      <c r="O61">
        <v>18.275260395994291</v>
      </c>
      <c r="P61">
        <v>19.823842290200808</v>
      </c>
      <c r="Q61">
        <v>86.522039124966</v>
      </c>
      <c r="R61">
        <v>74.691546838351869</v>
      </c>
      <c r="S61">
        <v>62.100142212912949</v>
      </c>
      <c r="T61">
        <v>30.599674429091948</v>
      </c>
      <c r="U61">
        <v>101.11077085066707</v>
      </c>
      <c r="V61">
        <v>150.67930993781923</v>
      </c>
      <c r="W61">
        <v>151.73525453793417</v>
      </c>
      <c r="X61">
        <v>161.41276280957595</v>
      </c>
      <c r="Y61">
        <v>174.20143246772705</v>
      </c>
      <c r="Z61">
        <v>183.24708653509916</v>
      </c>
      <c r="AA61">
        <v>20.005288209883798</v>
      </c>
      <c r="AB61">
        <v>0.72017352458675887</v>
      </c>
      <c r="AC61">
        <v>13.45</v>
      </c>
      <c r="AD61">
        <v>34.637833816176943</v>
      </c>
      <c r="AE61">
        <v>25.9</v>
      </c>
    </row>
    <row r="62" spans="1:31">
      <c r="A62">
        <v>54</v>
      </c>
      <c r="B62">
        <v>65.080681165805373</v>
      </c>
      <c r="C62">
        <v>73.469406683940917</v>
      </c>
      <c r="D62">
        <v>57.456064898548775</v>
      </c>
      <c r="E62">
        <v>73.114288474625141</v>
      </c>
      <c r="F62">
        <v>67.056311708497248</v>
      </c>
      <c r="G62">
        <v>139.18369192292988</v>
      </c>
      <c r="H62">
        <v>127.49968993373776</v>
      </c>
      <c r="I62">
        <v>132.18991560380468</v>
      </c>
      <c r="J62">
        <v>137.76103419524782</v>
      </c>
      <c r="K62">
        <v>142.87526093635734</v>
      </c>
      <c r="L62">
        <v>10.890342774193348</v>
      </c>
      <c r="M62">
        <v>12</v>
      </c>
      <c r="N62">
        <v>15.651384153857684</v>
      </c>
      <c r="O62">
        <v>15.278101079568389</v>
      </c>
      <c r="P62">
        <v>18.039906884463427</v>
      </c>
      <c r="Q62">
        <v>58.708425794501245</v>
      </c>
      <c r="R62">
        <v>67.450962248504268</v>
      </c>
      <c r="S62">
        <v>89.44661017832729</v>
      </c>
      <c r="T62">
        <v>62.426056785972861</v>
      </c>
      <c r="U62">
        <v>86.878190985808274</v>
      </c>
      <c r="V62">
        <v>129.23160147409828</v>
      </c>
      <c r="W62">
        <v>122.43569367326957</v>
      </c>
      <c r="X62">
        <v>174.04778363807495</v>
      </c>
      <c r="Y62">
        <v>149.02957310840142</v>
      </c>
      <c r="Z62">
        <v>112.01457334437748</v>
      </c>
      <c r="AA62">
        <v>21.007335988689992</v>
      </c>
      <c r="AB62">
        <v>23.646116815640386</v>
      </c>
      <c r="AC62">
        <v>7.5488451069451052</v>
      </c>
      <c r="AD62">
        <v>12.175000000000001</v>
      </c>
      <c r="AE62">
        <v>20.55430819062849</v>
      </c>
    </row>
    <row r="63" spans="1:31">
      <c r="A63">
        <v>55</v>
      </c>
      <c r="B63">
        <v>56.876106667506825</v>
      </c>
      <c r="C63">
        <v>78.004915444031752</v>
      </c>
      <c r="D63">
        <v>75.211952459854999</v>
      </c>
      <c r="E63">
        <v>68.480012465221236</v>
      </c>
      <c r="F63">
        <v>67.540293659431285</v>
      </c>
      <c r="G63">
        <v>135.27759494753266</v>
      </c>
      <c r="H63">
        <v>145.40694288536588</v>
      </c>
      <c r="I63">
        <v>167.6175553651496</v>
      </c>
      <c r="J63">
        <v>139.47790539228296</v>
      </c>
      <c r="K63">
        <v>144.17468225582613</v>
      </c>
      <c r="L63">
        <v>23.308487020970439</v>
      </c>
      <c r="M63">
        <v>19.305820958666928</v>
      </c>
      <c r="N63">
        <v>31.944694331019349</v>
      </c>
      <c r="O63">
        <v>12.701190963522169</v>
      </c>
      <c r="P63">
        <v>15.226663574787686</v>
      </c>
      <c r="Q63">
        <v>39.756186258784552</v>
      </c>
      <c r="R63">
        <v>64.678994759765402</v>
      </c>
      <c r="S63">
        <v>56.344943091660909</v>
      </c>
      <c r="T63">
        <v>42.27851182658334</v>
      </c>
      <c r="U63">
        <v>82.828028205490853</v>
      </c>
      <c r="V63">
        <v>128.3003942512822</v>
      </c>
      <c r="W63">
        <v>131.861486068327</v>
      </c>
      <c r="X63">
        <v>151.0490655266513</v>
      </c>
      <c r="Y63">
        <v>148.26752916769848</v>
      </c>
      <c r="Z63">
        <v>133.38766884493427</v>
      </c>
      <c r="AA63">
        <v>21.634090795212913</v>
      </c>
      <c r="AB63">
        <v>-0.27664049781506606</v>
      </c>
      <c r="AC63">
        <v>4.6846334099384581</v>
      </c>
      <c r="AD63">
        <v>10.390618697336322</v>
      </c>
      <c r="AE63">
        <v>22.163187311371594</v>
      </c>
    </row>
    <row r="64" spans="1:31">
      <c r="A64">
        <v>56</v>
      </c>
      <c r="B64">
        <v>60.766784408608103</v>
      </c>
      <c r="C64">
        <v>74.090712243934689</v>
      </c>
      <c r="D64">
        <v>74.704124187946647</v>
      </c>
      <c r="E64">
        <v>74.11887191685291</v>
      </c>
      <c r="F64">
        <v>70.76505892746502</v>
      </c>
      <c r="G64">
        <v>146.66902349024858</v>
      </c>
      <c r="H64">
        <v>180.07948874685562</v>
      </c>
      <c r="I64">
        <v>140.53627432039372</v>
      </c>
      <c r="J64">
        <v>139.36499402512339</v>
      </c>
      <c r="K64">
        <v>138.31031271779997</v>
      </c>
      <c r="L64">
        <v>12</v>
      </c>
      <c r="M64">
        <v>30.04238607700503</v>
      </c>
      <c r="N64">
        <v>26.014604264058772</v>
      </c>
      <c r="O64">
        <v>24.98724906149269</v>
      </c>
      <c r="P64">
        <v>17.82797340396834</v>
      </c>
      <c r="Q64">
        <v>83.416140363074675</v>
      </c>
      <c r="R64">
        <v>71.98851083534187</v>
      </c>
      <c r="S64">
        <v>52.6326891523006</v>
      </c>
      <c r="T64">
        <v>97.344054156529779</v>
      </c>
      <c r="U64">
        <v>86.12498406879871</v>
      </c>
      <c r="V64">
        <v>120.90509917212573</v>
      </c>
      <c r="W64">
        <v>134.3687714552423</v>
      </c>
      <c r="X64">
        <v>110.95447967404574</v>
      </c>
      <c r="Y64">
        <v>115.15971574059206</v>
      </c>
      <c r="Z64">
        <v>98.466906127773655</v>
      </c>
      <c r="AA64">
        <v>20.408032777558091</v>
      </c>
      <c r="AB64">
        <v>12.728104905074719</v>
      </c>
      <c r="AC64">
        <v>11.066734154666015</v>
      </c>
      <c r="AD64">
        <v>24.675000000000001</v>
      </c>
      <c r="AE64">
        <v>-2.0714931881687342</v>
      </c>
    </row>
    <row r="65" spans="1:31">
      <c r="A65">
        <v>57</v>
      </c>
      <c r="B65">
        <v>70.556329438444735</v>
      </c>
      <c r="C65">
        <v>84.057972194961835</v>
      </c>
      <c r="D65">
        <v>75.498867202836038</v>
      </c>
      <c r="E65">
        <v>74.545153905002167</v>
      </c>
      <c r="F65">
        <v>70.530422836681211</v>
      </c>
      <c r="G65">
        <v>103.52841892527985</v>
      </c>
      <c r="H65">
        <v>154.21767244891527</v>
      </c>
      <c r="I65">
        <v>125.19993238529284</v>
      </c>
      <c r="J65">
        <v>138.99751583529107</v>
      </c>
      <c r="K65">
        <v>136.26315561833118</v>
      </c>
      <c r="L65">
        <v>6.7501705900882758</v>
      </c>
      <c r="M65">
        <v>35.53759565810617</v>
      </c>
      <c r="N65">
        <v>26.614701538140583</v>
      </c>
      <c r="O65">
        <v>12.546228715721057</v>
      </c>
      <c r="P65">
        <v>18.275260395994291</v>
      </c>
      <c r="Q65">
        <v>93.418782331049556</v>
      </c>
      <c r="R65">
        <v>99.225979413305595</v>
      </c>
      <c r="S65">
        <v>32.749252735712901</v>
      </c>
      <c r="T65">
        <v>74.67804950677521</v>
      </c>
      <c r="U65">
        <v>18.900455932486715</v>
      </c>
      <c r="V65">
        <v>110.60265397841313</v>
      </c>
      <c r="W65">
        <v>110.14551048519613</v>
      </c>
      <c r="X65">
        <v>126.52341364735207</v>
      </c>
      <c r="Y65">
        <v>123.13450321865699</v>
      </c>
      <c r="Z65">
        <v>177.17058848123958</v>
      </c>
      <c r="AA65">
        <v>16</v>
      </c>
      <c r="AB65">
        <v>17.725000000000001</v>
      </c>
      <c r="AC65">
        <v>9.5439197472049688</v>
      </c>
      <c r="AD65">
        <v>17.175000000000001</v>
      </c>
      <c r="AE65">
        <v>60.241316418685287</v>
      </c>
    </row>
    <row r="66" spans="1:31">
      <c r="A66">
        <v>58</v>
      </c>
      <c r="B66">
        <v>57.562744449596472</v>
      </c>
      <c r="C66">
        <v>81.616230803664195</v>
      </c>
      <c r="D66">
        <v>61.630054157136691</v>
      </c>
      <c r="E66">
        <v>78.962478233293467</v>
      </c>
      <c r="F66">
        <v>61.265059632195111</v>
      </c>
      <c r="G66">
        <v>147.06439689054227</v>
      </c>
      <c r="H66">
        <v>137.50432412614421</v>
      </c>
      <c r="I66">
        <v>146.07352113839696</v>
      </c>
      <c r="J66">
        <v>142.33437786741325</v>
      </c>
      <c r="K66">
        <v>143.03812499790249</v>
      </c>
      <c r="L66">
        <v>32.720876707746854</v>
      </c>
      <c r="M66">
        <v>18</v>
      </c>
      <c r="N66">
        <v>18</v>
      </c>
      <c r="O66">
        <v>16.780708027474262</v>
      </c>
      <c r="P66">
        <v>22.186767727893887</v>
      </c>
      <c r="Q66">
        <v>67.583256235643589</v>
      </c>
      <c r="R66">
        <v>58.049133581007176</v>
      </c>
      <c r="S66">
        <v>69.921629313849351</v>
      </c>
      <c r="T66">
        <v>78.401454091394328</v>
      </c>
      <c r="U66">
        <v>110.30776714341826</v>
      </c>
      <c r="V66">
        <v>107.34609632901764</v>
      </c>
      <c r="W66">
        <v>148.21992001670003</v>
      </c>
      <c r="X66">
        <v>111.37606749916395</v>
      </c>
      <c r="Y66">
        <v>203.43787324576962</v>
      </c>
      <c r="Z66">
        <v>56.150379093426622</v>
      </c>
      <c r="AA66">
        <v>33.172918796695981</v>
      </c>
      <c r="AB66">
        <v>44.455901265046776</v>
      </c>
      <c r="AC66">
        <v>25.523604240192469</v>
      </c>
      <c r="AD66">
        <v>12.175000000000001</v>
      </c>
      <c r="AE66">
        <v>-1.1000000000000001</v>
      </c>
    </row>
    <row r="67" spans="1:31">
      <c r="A67">
        <v>59</v>
      </c>
      <c r="B67">
        <v>69.027260416178137</v>
      </c>
      <c r="C67">
        <v>43.712659329743701</v>
      </c>
      <c r="D67">
        <v>64.360895837361397</v>
      </c>
      <c r="E67">
        <v>69.934172847016498</v>
      </c>
      <c r="F67">
        <v>66.896620819904555</v>
      </c>
      <c r="G67">
        <v>142.48536824514392</v>
      </c>
      <c r="H67">
        <v>125.09226755279953</v>
      </c>
      <c r="I67">
        <v>139.60361441660524</v>
      </c>
      <c r="J67">
        <v>141.11137502385577</v>
      </c>
      <c r="K67">
        <v>144.43895828853834</v>
      </c>
      <c r="L67">
        <v>21.147360704896826</v>
      </c>
      <c r="M67">
        <v>21</v>
      </c>
      <c r="N67">
        <v>18</v>
      </c>
      <c r="O67">
        <v>27.266889274293554</v>
      </c>
      <c r="P67">
        <v>16.951780201241945</v>
      </c>
      <c r="Q67">
        <v>80.27742381569189</v>
      </c>
      <c r="R67">
        <v>66.032310135186037</v>
      </c>
      <c r="S67">
        <v>94.610915504459484</v>
      </c>
      <c r="T67">
        <v>87.242130039878589</v>
      </c>
      <c r="U67">
        <v>-27.455681388363445</v>
      </c>
      <c r="V67">
        <v>132.50163888500779</v>
      </c>
      <c r="W67">
        <v>110.79131596587959</v>
      </c>
      <c r="X67">
        <v>115.01641641523976</v>
      </c>
      <c r="Y67">
        <v>141.61418588259016</v>
      </c>
      <c r="Z67">
        <v>110.49606021768219</v>
      </c>
      <c r="AA67">
        <v>13.591197098370454</v>
      </c>
      <c r="AB67">
        <v>36.648385235172086</v>
      </c>
      <c r="AC67">
        <v>46.446635694521603</v>
      </c>
      <c r="AD67">
        <v>17.175000000000001</v>
      </c>
      <c r="AE67">
        <v>10.9</v>
      </c>
    </row>
    <row r="68" spans="1:31">
      <c r="A68">
        <v>60</v>
      </c>
      <c r="B68">
        <v>63.974348744754366</v>
      </c>
      <c r="C68">
        <v>68.671915667953087</v>
      </c>
      <c r="D68">
        <v>65.869458104198557</v>
      </c>
      <c r="E68">
        <v>79.632495473249932</v>
      </c>
      <c r="F68">
        <v>76.799078662228851</v>
      </c>
      <c r="G68">
        <v>121.85265931794355</v>
      </c>
      <c r="H68">
        <v>129.53040820695929</v>
      </c>
      <c r="I68">
        <v>143.30702511126702</v>
      </c>
      <c r="J68">
        <v>143.51314159615197</v>
      </c>
      <c r="K68">
        <v>143.50646782260529</v>
      </c>
      <c r="L68">
        <v>32.412726076765146</v>
      </c>
      <c r="M68">
        <v>15.31235111225684</v>
      </c>
      <c r="N68">
        <v>21</v>
      </c>
      <c r="O68">
        <v>12.929473492664922</v>
      </c>
      <c r="P68">
        <v>12.280429462182845</v>
      </c>
      <c r="Q68">
        <v>90.086389702130361</v>
      </c>
      <c r="R68">
        <v>40.386273860333347</v>
      </c>
      <c r="S68">
        <v>120.08979715877801</v>
      </c>
      <c r="T68">
        <v>35.083322788946688</v>
      </c>
      <c r="U68">
        <v>40.367716734545183</v>
      </c>
      <c r="V68">
        <v>130.22223499739482</v>
      </c>
      <c r="W68">
        <v>124.714321582818</v>
      </c>
      <c r="X68">
        <v>77.356345542073711</v>
      </c>
      <c r="Y68">
        <v>131.01935180008252</v>
      </c>
      <c r="Z68">
        <v>217.29424163356009</v>
      </c>
      <c r="AA68">
        <v>16</v>
      </c>
      <c r="AB68">
        <v>28.407638437948801</v>
      </c>
      <c r="AC68">
        <v>17.45</v>
      </c>
      <c r="AD68">
        <v>27.470373805750945</v>
      </c>
      <c r="AE68">
        <v>25.9</v>
      </c>
    </row>
    <row r="69" spans="1:31">
      <c r="A69">
        <v>61</v>
      </c>
      <c r="B69">
        <v>46.22988245828995</v>
      </c>
      <c r="C69">
        <v>70.212407438472667</v>
      </c>
      <c r="D69">
        <v>78.799235505474556</v>
      </c>
      <c r="E69">
        <v>81.417132227068564</v>
      </c>
      <c r="F69">
        <v>65.061997130799995</v>
      </c>
      <c r="G69">
        <v>145.44489343470835</v>
      </c>
      <c r="H69">
        <v>152.58053842917042</v>
      </c>
      <c r="I69">
        <v>164.71255149452867</v>
      </c>
      <c r="J69">
        <v>142.92675306921555</v>
      </c>
      <c r="K69">
        <v>139.88661397224558</v>
      </c>
      <c r="L69">
        <v>18</v>
      </c>
      <c r="M69">
        <v>30.53389756847961</v>
      </c>
      <c r="N69">
        <v>14.74413941959947</v>
      </c>
      <c r="O69">
        <v>25.197227838856463</v>
      </c>
      <c r="P69">
        <v>14.850185025751816</v>
      </c>
      <c r="Q69">
        <v>40.689286558032393</v>
      </c>
      <c r="R69">
        <v>84.316300296193049</v>
      </c>
      <c r="S69">
        <v>30.076463280569222</v>
      </c>
      <c r="T69">
        <v>60.859573350211413</v>
      </c>
      <c r="U69">
        <v>41.944491084104243</v>
      </c>
      <c r="V69">
        <v>122.47806825570649</v>
      </c>
      <c r="W69">
        <v>120.72324024955559</v>
      </c>
      <c r="X69">
        <v>138.35857641336733</v>
      </c>
      <c r="Y69">
        <v>134.8287924448889</v>
      </c>
      <c r="Z69">
        <v>94.851447616808969</v>
      </c>
      <c r="AA69">
        <v>30.417702693705845</v>
      </c>
      <c r="AB69">
        <v>1.5260027139799206</v>
      </c>
      <c r="AC69">
        <v>30.482367884142413</v>
      </c>
      <c r="AD69">
        <v>11.644492631084171</v>
      </c>
      <c r="AE69">
        <v>35.062896637516772</v>
      </c>
    </row>
    <row r="70" spans="1:31">
      <c r="A70">
        <v>62</v>
      </c>
      <c r="B70">
        <v>79.767820612042954</v>
      </c>
      <c r="C70">
        <v>48.859718156345807</v>
      </c>
      <c r="D70">
        <v>85.797514675934636</v>
      </c>
      <c r="E70">
        <v>73.436305563726975</v>
      </c>
      <c r="F70">
        <v>89.033119635847456</v>
      </c>
      <c r="G70">
        <v>115.55105553588452</v>
      </c>
      <c r="H70">
        <v>136.35217355680447</v>
      </c>
      <c r="I70">
        <v>128.41048180295059</v>
      </c>
      <c r="J70">
        <v>136.50317435101195</v>
      </c>
      <c r="K70">
        <v>143.58957556438406</v>
      </c>
      <c r="L70">
        <v>28.983647881886839</v>
      </c>
      <c r="M70">
        <v>20.087911398240344</v>
      </c>
      <c r="N70">
        <v>28.783469656548327</v>
      </c>
      <c r="O70">
        <v>16.570448448826244</v>
      </c>
      <c r="P70">
        <v>18.396564017360614</v>
      </c>
      <c r="Q70">
        <v>58.884278987240428</v>
      </c>
      <c r="R70">
        <v>69.750838897427883</v>
      </c>
      <c r="S70">
        <v>98.833936116334854</v>
      </c>
      <c r="T70">
        <v>96.13619270561199</v>
      </c>
      <c r="U70">
        <v>145.48911953847798</v>
      </c>
      <c r="V70">
        <v>123.40674576616766</v>
      </c>
      <c r="W70">
        <v>132.8815736380665</v>
      </c>
      <c r="X70">
        <v>121.31807054226672</v>
      </c>
      <c r="Y70">
        <v>87.018359234425873</v>
      </c>
      <c r="Z70">
        <v>148.82604399834017</v>
      </c>
      <c r="AA70">
        <v>30.992911173843993</v>
      </c>
      <c r="AB70">
        <v>9.3853053852823347</v>
      </c>
      <c r="AC70">
        <v>49.520923223409554</v>
      </c>
      <c r="AD70">
        <v>18.419422093439945</v>
      </c>
      <c r="AE70">
        <v>3.327196519967913</v>
      </c>
    </row>
    <row r="71" spans="1:31">
      <c r="A71">
        <v>63</v>
      </c>
      <c r="B71">
        <v>61.206387977360542</v>
      </c>
      <c r="C71">
        <v>66.089608034739058</v>
      </c>
      <c r="D71">
        <v>51.609305908760156</v>
      </c>
      <c r="E71">
        <v>69.726579490848877</v>
      </c>
      <c r="F71">
        <v>63.704024272619549</v>
      </c>
      <c r="G71">
        <v>140.84855216984448</v>
      </c>
      <c r="H71">
        <v>117.12436954113971</v>
      </c>
      <c r="I71">
        <v>146.36607388244497</v>
      </c>
      <c r="J71">
        <v>140.96506210261791</v>
      </c>
      <c r="K71">
        <v>139.9912900712917</v>
      </c>
      <c r="L71">
        <v>20.26013836519796</v>
      </c>
      <c r="M71">
        <v>21.25965719887979</v>
      </c>
      <c r="N71">
        <v>20.887566073934444</v>
      </c>
      <c r="O71">
        <v>18.275260395994291</v>
      </c>
      <c r="P71">
        <v>18.275260395994291</v>
      </c>
      <c r="Q71">
        <v>90.361419781325665</v>
      </c>
      <c r="R71">
        <v>55.54638474087173</v>
      </c>
      <c r="S71">
        <v>46.968389689638329</v>
      </c>
      <c r="T71">
        <v>67.663518765102708</v>
      </c>
      <c r="U71">
        <v>100.75237979460388</v>
      </c>
      <c r="V71">
        <v>124.30455065852041</v>
      </c>
      <c r="W71">
        <v>171.13239475509047</v>
      </c>
      <c r="X71">
        <v>193.79371384058834</v>
      </c>
      <c r="Y71">
        <v>138.08515355158877</v>
      </c>
      <c r="Z71">
        <v>233.5486817414</v>
      </c>
      <c r="AA71">
        <v>36.000592208767543</v>
      </c>
      <c r="AB71">
        <v>25.803020494053616</v>
      </c>
      <c r="AC71">
        <v>17.727503068902884</v>
      </c>
      <c r="AD71">
        <v>59.125070802867427</v>
      </c>
      <c r="AE71">
        <v>26.736306597137897</v>
      </c>
    </row>
    <row r="72" spans="1:31">
      <c r="A72">
        <v>64</v>
      </c>
      <c r="B72">
        <v>80.690588646515351</v>
      </c>
      <c r="C72">
        <v>82.141954584225729</v>
      </c>
      <c r="D72">
        <v>63.736847134790906</v>
      </c>
      <c r="E72">
        <v>82.004988200912948</v>
      </c>
      <c r="F72">
        <v>71.485160286563996</v>
      </c>
      <c r="G72">
        <v>116.46690798597848</v>
      </c>
      <c r="H72">
        <v>139.24655597087605</v>
      </c>
      <c r="I72">
        <v>121.98546146723872</v>
      </c>
      <c r="J72">
        <v>142.10556785902969</v>
      </c>
      <c r="K72">
        <v>142.21727984085436</v>
      </c>
      <c r="L72">
        <v>22.913871685116053</v>
      </c>
      <c r="M72">
        <v>14.278391904099472</v>
      </c>
      <c r="N72">
        <v>21</v>
      </c>
      <c r="O72">
        <v>19.880233610090507</v>
      </c>
      <c r="P72">
        <v>18.275260395994291</v>
      </c>
      <c r="Q72">
        <v>59.657877193067876</v>
      </c>
      <c r="R72">
        <v>63.383491678219997</v>
      </c>
      <c r="S72">
        <v>107.26241072138104</v>
      </c>
      <c r="T72">
        <v>80.870446572413584</v>
      </c>
      <c r="U72">
        <v>91.678578348279871</v>
      </c>
      <c r="V72">
        <v>118.49475085256685</v>
      </c>
      <c r="W72">
        <v>151.55214709155356</v>
      </c>
      <c r="X72">
        <v>163.53179148371214</v>
      </c>
      <c r="Y72">
        <v>186.64772888873503</v>
      </c>
      <c r="Z72">
        <v>154.76849508315524</v>
      </c>
      <c r="AA72">
        <v>18</v>
      </c>
      <c r="AB72">
        <v>13.235404013600295</v>
      </c>
      <c r="AC72">
        <v>42.039725710356066</v>
      </c>
      <c r="AD72">
        <v>-12.4214039889738</v>
      </c>
      <c r="AE72">
        <v>10.9</v>
      </c>
    </row>
    <row r="73" spans="1:31">
      <c r="A73">
        <v>65</v>
      </c>
      <c r="B73">
        <v>42.690482291919402</v>
      </c>
      <c r="C73">
        <v>72.394994775692808</v>
      </c>
      <c r="D73">
        <v>73.863318146311272</v>
      </c>
      <c r="E73">
        <v>71.063394282117116</v>
      </c>
      <c r="F73">
        <v>71.933959617299195</v>
      </c>
      <c r="G73">
        <v>119.38109752383093</v>
      </c>
      <c r="H73">
        <v>111.96132239605828</v>
      </c>
      <c r="I73">
        <v>136.19470226540327</v>
      </c>
      <c r="J73">
        <v>139.05291937665214</v>
      </c>
      <c r="K73">
        <v>145.78276278863663</v>
      </c>
      <c r="L73">
        <v>13.665649980741007</v>
      </c>
      <c r="M73">
        <v>22.916344537752757</v>
      </c>
      <c r="N73">
        <v>16.164805237754436</v>
      </c>
      <c r="O73">
        <v>16.45755357800898</v>
      </c>
      <c r="P73">
        <v>16.416020828047191</v>
      </c>
      <c r="Q73">
        <v>65.850235672209408</v>
      </c>
      <c r="R73">
        <v>69.136964764996605</v>
      </c>
      <c r="S73">
        <v>26.840488970034244</v>
      </c>
      <c r="T73">
        <v>75.531335099688732</v>
      </c>
      <c r="U73">
        <v>94.388392654437268</v>
      </c>
      <c r="V73">
        <v>140.36972323419164</v>
      </c>
      <c r="W73">
        <v>142.78038060353208</v>
      </c>
      <c r="X73">
        <v>159.63650606614874</v>
      </c>
      <c r="Y73">
        <v>125.94890193052062</v>
      </c>
      <c r="Z73">
        <v>163.46545879989966</v>
      </c>
      <c r="AA73">
        <v>6.709914428510217</v>
      </c>
      <c r="AB73">
        <v>23.267244955685978</v>
      </c>
      <c r="AC73">
        <v>5.45</v>
      </c>
      <c r="AD73">
        <v>2.1749999999999998</v>
      </c>
      <c r="AE73">
        <v>6.4829239486909778</v>
      </c>
    </row>
    <row r="74" spans="1:31">
      <c r="A74">
        <v>66</v>
      </c>
      <c r="B74">
        <v>69.303889701909924</v>
      </c>
      <c r="C74">
        <v>35.208187040760308</v>
      </c>
      <c r="D74">
        <v>92.117956821398479</v>
      </c>
      <c r="E74">
        <v>63.697422800798485</v>
      </c>
      <c r="F74">
        <v>72.341118409073232</v>
      </c>
      <c r="G74">
        <v>141.63361675179448</v>
      </c>
      <c r="H74">
        <v>139.64606377765722</v>
      </c>
      <c r="I74">
        <v>126.09398623054277</v>
      </c>
      <c r="J74">
        <v>141.04630211070096</v>
      </c>
      <c r="K74">
        <v>143.65392540497572</v>
      </c>
      <c r="L74">
        <v>14.854053372553096</v>
      </c>
      <c r="M74">
        <v>18</v>
      </c>
      <c r="N74">
        <v>15.424919236294208</v>
      </c>
      <c r="O74">
        <v>17.27620729051899</v>
      </c>
      <c r="P74">
        <v>16.883519249463177</v>
      </c>
      <c r="Q74">
        <v>49.900832329919183</v>
      </c>
      <c r="R74">
        <v>46.60452709557336</v>
      </c>
      <c r="S74">
        <v>36.843692254076359</v>
      </c>
      <c r="T74">
        <v>58.006141869194252</v>
      </c>
      <c r="U74">
        <v>49.9534632010688</v>
      </c>
      <c r="V74">
        <v>126.39365037963159</v>
      </c>
      <c r="W74">
        <v>93.199861767649395</v>
      </c>
      <c r="X74">
        <v>116.11908407184211</v>
      </c>
      <c r="Y74">
        <v>152.78029421799104</v>
      </c>
      <c r="Z74">
        <v>103.50661556326983</v>
      </c>
      <c r="AA74">
        <v>18.499330665240841</v>
      </c>
      <c r="AB74">
        <v>20.951792689826526</v>
      </c>
      <c r="AC74">
        <v>11.936046168740386</v>
      </c>
      <c r="AD74">
        <v>12.159051611096146</v>
      </c>
      <c r="AE74">
        <v>11.52731809653978</v>
      </c>
    </row>
    <row r="75" spans="1:31">
      <c r="A75">
        <v>67</v>
      </c>
      <c r="B75">
        <v>44.138578693866691</v>
      </c>
      <c r="C75">
        <v>57.920451479374066</v>
      </c>
      <c r="D75">
        <v>37.505347912162037</v>
      </c>
      <c r="E75">
        <v>90.233741511665016</v>
      </c>
      <c r="F75">
        <v>66.694772595784855</v>
      </c>
      <c r="G75">
        <v>165.01873603893114</v>
      </c>
      <c r="H75">
        <v>147.44749936689678</v>
      </c>
      <c r="I75">
        <v>115.70612514286825</v>
      </c>
      <c r="J75">
        <v>139.63073238118432</v>
      </c>
      <c r="K75">
        <v>140.73620260962775</v>
      </c>
      <c r="L75">
        <v>18</v>
      </c>
      <c r="M75">
        <v>16</v>
      </c>
      <c r="N75">
        <v>18</v>
      </c>
      <c r="O75">
        <v>18.275260395994291</v>
      </c>
      <c r="P75">
        <v>16.777944854290975</v>
      </c>
      <c r="Q75">
        <v>71.312779873662791</v>
      </c>
      <c r="R75">
        <v>58.765957206345782</v>
      </c>
      <c r="S75">
        <v>65.908211681340376</v>
      </c>
      <c r="T75">
        <v>108.59401308814424</v>
      </c>
      <c r="U75">
        <v>15.819477108004754</v>
      </c>
      <c r="V75">
        <v>147.76376508869055</v>
      </c>
      <c r="W75">
        <v>111.83367547582009</v>
      </c>
      <c r="X75">
        <v>182.5332668702423</v>
      </c>
      <c r="Y75">
        <v>184.02859951013721</v>
      </c>
      <c r="Z75">
        <v>253.44954053239331</v>
      </c>
      <c r="AA75">
        <v>23.64209949966569</v>
      </c>
      <c r="AB75">
        <v>17.725000000000001</v>
      </c>
      <c r="AC75">
        <v>53.451065343081169</v>
      </c>
      <c r="AD75">
        <v>49.6670115116383</v>
      </c>
      <c r="AE75">
        <v>-18.967316151728692</v>
      </c>
    </row>
    <row r="76" spans="1:31">
      <c r="A76">
        <v>68</v>
      </c>
      <c r="B76">
        <v>76.612445595442694</v>
      </c>
      <c r="C76">
        <v>63.065909513558886</v>
      </c>
      <c r="D76">
        <v>42.002311973052507</v>
      </c>
      <c r="E76">
        <v>69.149335316232026</v>
      </c>
      <c r="F76">
        <v>68.63415591989596</v>
      </c>
      <c r="G76">
        <v>130.56297778709083</v>
      </c>
      <c r="H76">
        <v>126.04301893345213</v>
      </c>
      <c r="I76">
        <v>137.2354324264725</v>
      </c>
      <c r="J76">
        <v>140.46064936219196</v>
      </c>
      <c r="K76">
        <v>141.09109570629906</v>
      </c>
      <c r="L76">
        <v>21</v>
      </c>
      <c r="M76">
        <v>6.7225883096509129</v>
      </c>
      <c r="N76">
        <v>23.499889324814987</v>
      </c>
      <c r="O76">
        <v>23.27761661122544</v>
      </c>
      <c r="P76">
        <v>13.06905738904652</v>
      </c>
      <c r="Q76">
        <v>81.158360509287149</v>
      </c>
      <c r="R76">
        <v>89.080159606527587</v>
      </c>
      <c r="S76">
        <v>75.023089721454184</v>
      </c>
      <c r="T76">
        <v>46.147597620688778</v>
      </c>
      <c r="U76">
        <v>73.011427642781911</v>
      </c>
      <c r="V76">
        <v>129.98841230933533</v>
      </c>
      <c r="W76">
        <v>169.83951373112859</v>
      </c>
      <c r="X76">
        <v>149.89572472956365</v>
      </c>
      <c r="Y76">
        <v>98.667064971336217</v>
      </c>
      <c r="Z76">
        <v>45.792430308823612</v>
      </c>
      <c r="AA76">
        <v>18.684964216985964</v>
      </c>
      <c r="AB76">
        <v>22.225000000000001</v>
      </c>
      <c r="AC76">
        <v>-5.2084591353448246</v>
      </c>
      <c r="AD76">
        <v>-10.799606302269876</v>
      </c>
      <c r="AE76">
        <v>-4.0339514254671407</v>
      </c>
    </row>
    <row r="77" spans="1:31">
      <c r="A77">
        <v>69</v>
      </c>
      <c r="B77">
        <v>51.712861834407235</v>
      </c>
      <c r="C77">
        <v>85.312234239842752</v>
      </c>
      <c r="D77">
        <v>57.733055316581734</v>
      </c>
      <c r="E77">
        <v>70.452984702678222</v>
      </c>
      <c r="F77">
        <v>73.468051638994268</v>
      </c>
      <c r="G77">
        <v>111.74804648624307</v>
      </c>
      <c r="H77">
        <v>116.03247990051082</v>
      </c>
      <c r="I77">
        <v>142.74182018187759</v>
      </c>
      <c r="J77">
        <v>137.21669705971181</v>
      </c>
      <c r="K77">
        <v>144.58858899069529</v>
      </c>
      <c r="L77">
        <v>12.590347093993413</v>
      </c>
      <c r="M77">
        <v>18</v>
      </c>
      <c r="N77">
        <v>14.650390914816034</v>
      </c>
      <c r="O77">
        <v>16.258883333857582</v>
      </c>
      <c r="P77">
        <v>27.267359220073395</v>
      </c>
      <c r="Q77">
        <v>80.870053856991589</v>
      </c>
      <c r="R77">
        <v>78.747674148618941</v>
      </c>
      <c r="S77">
        <v>9.6676111809007921</v>
      </c>
      <c r="T77">
        <v>95.393587462115903</v>
      </c>
      <c r="U77">
        <v>62.732659339010141</v>
      </c>
      <c r="V77">
        <v>125.15257144105672</v>
      </c>
      <c r="W77">
        <v>144.95199955157565</v>
      </c>
      <c r="X77">
        <v>129.31243698997804</v>
      </c>
      <c r="Y77">
        <v>194.52037263493878</v>
      </c>
      <c r="Z77">
        <v>212.87520657904537</v>
      </c>
      <c r="AA77">
        <v>8.2785435602484601</v>
      </c>
      <c r="AB77">
        <v>8.7249999999999996</v>
      </c>
      <c r="AC77">
        <v>24.048549818992282</v>
      </c>
      <c r="AD77">
        <v>57.999449005204838</v>
      </c>
      <c r="AE77">
        <v>-12.727071084018579</v>
      </c>
    </row>
    <row r="78" spans="1:31">
      <c r="A78">
        <v>70</v>
      </c>
      <c r="B78">
        <v>48.694322237630395</v>
      </c>
      <c r="C78">
        <v>68.999187282883497</v>
      </c>
      <c r="D78">
        <v>75.951842100339576</v>
      </c>
      <c r="E78">
        <v>69.660943334625173</v>
      </c>
      <c r="F78">
        <v>70.279826654463136</v>
      </c>
      <c r="G78">
        <v>120.94660680013628</v>
      </c>
      <c r="H78">
        <v>134.04300685556174</v>
      </c>
      <c r="I78">
        <v>129.16693613902916</v>
      </c>
      <c r="J78">
        <v>140.58544358230745</v>
      </c>
      <c r="K78">
        <v>140.34498164076885</v>
      </c>
      <c r="L78">
        <v>7.9855263360043818</v>
      </c>
      <c r="M78">
        <v>15.714688535224344</v>
      </c>
      <c r="N78">
        <v>30.903650270868937</v>
      </c>
      <c r="O78">
        <v>18.275260395994291</v>
      </c>
      <c r="P78">
        <v>17.27620729051899</v>
      </c>
      <c r="Q78">
        <v>71.931350644889079</v>
      </c>
      <c r="R78">
        <v>62.314770187938279</v>
      </c>
      <c r="S78">
        <v>43.989494845314567</v>
      </c>
      <c r="T78">
        <v>59.447296653233494</v>
      </c>
      <c r="U78">
        <v>76.011223515990551</v>
      </c>
      <c r="V78">
        <v>137.85002350931057</v>
      </c>
      <c r="W78">
        <v>142.3640267000317</v>
      </c>
      <c r="X78">
        <v>138.65268081077107</v>
      </c>
      <c r="Y78">
        <v>136.97412167496361</v>
      </c>
      <c r="Z78">
        <v>192.60523051838737</v>
      </c>
      <c r="AA78">
        <v>15.144686807003964</v>
      </c>
      <c r="AB78">
        <v>17.71774255882314</v>
      </c>
      <c r="AC78">
        <v>24.893234428866588</v>
      </c>
      <c r="AD78">
        <v>-11.868692845919568</v>
      </c>
      <c r="AE78">
        <v>10.9</v>
      </c>
    </row>
    <row r="79" spans="1:31">
      <c r="A79">
        <v>71</v>
      </c>
      <c r="B79">
        <v>50.459467414718127</v>
      </c>
      <c r="C79">
        <v>65.698175290253417</v>
      </c>
      <c r="D79">
        <v>79.345290723138746</v>
      </c>
      <c r="E79">
        <v>67.95824059470678</v>
      </c>
      <c r="F79">
        <v>69.213825696571377</v>
      </c>
      <c r="G79">
        <v>127.47558686367447</v>
      </c>
      <c r="H79">
        <v>135.28005662203273</v>
      </c>
      <c r="I79">
        <v>139.98302296847265</v>
      </c>
      <c r="J79">
        <v>138.27597610546994</v>
      </c>
      <c r="K79">
        <v>143.96036231112336</v>
      </c>
      <c r="L79">
        <v>15.876135526079716</v>
      </c>
      <c r="M79">
        <v>16.48210281913218</v>
      </c>
      <c r="N79">
        <v>20.541172288926592</v>
      </c>
      <c r="O79">
        <v>17.890744204291792</v>
      </c>
      <c r="P79">
        <v>18.275260395994291</v>
      </c>
      <c r="Q79">
        <v>70.970785497683082</v>
      </c>
      <c r="R79">
        <v>83.440583161818651</v>
      </c>
      <c r="S79">
        <v>69.411666702417818</v>
      </c>
      <c r="T79">
        <v>53.703455715097725</v>
      </c>
      <c r="U79">
        <v>143.32352565042328</v>
      </c>
      <c r="V79">
        <v>153.69119939214713</v>
      </c>
      <c r="W79">
        <v>127.83606678016665</v>
      </c>
      <c r="X79">
        <v>86.457581524340355</v>
      </c>
      <c r="Y79">
        <v>164.5399685636385</v>
      </c>
      <c r="Z79">
        <v>195.76641048985152</v>
      </c>
      <c r="AA79">
        <v>7.1155473027880198</v>
      </c>
      <c r="AB79">
        <v>42.191885830093398</v>
      </c>
      <c r="AC79">
        <v>16.642675080800586</v>
      </c>
      <c r="AD79">
        <v>17.175000000000001</v>
      </c>
      <c r="AE79">
        <v>28.031961540978397</v>
      </c>
    </row>
    <row r="80" spans="1:31">
      <c r="A80">
        <v>72</v>
      </c>
      <c r="B80">
        <v>55.28331344803027</v>
      </c>
      <c r="C80">
        <v>79.584144131721573</v>
      </c>
      <c r="D80">
        <v>79.743112545618629</v>
      </c>
      <c r="E80">
        <v>70.694833274133046</v>
      </c>
      <c r="F80">
        <v>84.673742106812426</v>
      </c>
      <c r="G80">
        <v>122.50103039512074</v>
      </c>
      <c r="H80">
        <v>129.01676768365144</v>
      </c>
      <c r="I80">
        <v>142.89057045111412</v>
      </c>
      <c r="J80">
        <v>140.61743826811946</v>
      </c>
      <c r="K80">
        <v>138.73829978635359</v>
      </c>
      <c r="L80">
        <v>7.453268578265158</v>
      </c>
      <c r="M80">
        <v>36.000695652475429</v>
      </c>
      <c r="N80">
        <v>15.173400350956573</v>
      </c>
      <c r="O80">
        <v>16.910055005855362</v>
      </c>
      <c r="P80">
        <v>16.547416747432617</v>
      </c>
      <c r="Q80">
        <v>63.761402052885401</v>
      </c>
      <c r="R80">
        <v>47.886603917292206</v>
      </c>
      <c r="S80">
        <v>23.744025789353678</v>
      </c>
      <c r="T80">
        <v>79.61001771172036</v>
      </c>
      <c r="U80">
        <v>51.134123188789687</v>
      </c>
      <c r="V80">
        <v>117.01660155127678</v>
      </c>
      <c r="W80">
        <v>162.99044950544871</v>
      </c>
      <c r="X80">
        <v>171.18756665861196</v>
      </c>
      <c r="Y80">
        <v>155.22424558033256</v>
      </c>
      <c r="Z80">
        <v>137.77273857461526</v>
      </c>
      <c r="AA80">
        <v>21.36533555953422</v>
      </c>
      <c r="AB80">
        <v>8.7249999999999996</v>
      </c>
      <c r="AC80">
        <v>17.45</v>
      </c>
      <c r="AD80">
        <v>-6.0464082135985144</v>
      </c>
      <c r="AE80">
        <v>-1.1000000000000001</v>
      </c>
    </row>
    <row r="81" spans="1:31">
      <c r="A81">
        <v>73</v>
      </c>
      <c r="B81">
        <v>72.697005032597346</v>
      </c>
      <c r="C81">
        <v>67.592877308918972</v>
      </c>
      <c r="D81">
        <v>55.236048575224693</v>
      </c>
      <c r="E81">
        <v>65.390790179039058</v>
      </c>
      <c r="F81">
        <v>59.768664499686921</v>
      </c>
      <c r="G81">
        <v>123.98329764759735</v>
      </c>
      <c r="H81">
        <v>163.2899297640555</v>
      </c>
      <c r="I81">
        <v>108.84177372172894</v>
      </c>
      <c r="J81">
        <v>137.82346366831661</v>
      </c>
      <c r="K81">
        <v>145.24170822877616</v>
      </c>
      <c r="L81">
        <v>10.014759736488287</v>
      </c>
      <c r="M81">
        <v>12.368185006959408</v>
      </c>
      <c r="N81">
        <v>27.587008910972401</v>
      </c>
      <c r="O81">
        <v>18.275260395994291</v>
      </c>
      <c r="P81">
        <v>12.557191179105853</v>
      </c>
      <c r="Q81">
        <v>88.25416175382081</v>
      </c>
      <c r="R81">
        <v>66.849609867888375</v>
      </c>
      <c r="S81">
        <v>60.665491987669469</v>
      </c>
      <c r="T81">
        <v>162.09387119358431</v>
      </c>
      <c r="U81">
        <v>7.5101023474019328</v>
      </c>
      <c r="V81">
        <v>161.79683102997302</v>
      </c>
      <c r="W81">
        <v>178.11508590574189</v>
      </c>
      <c r="X81">
        <v>104.24572842823039</v>
      </c>
      <c r="Y81">
        <v>162.94633395670687</v>
      </c>
      <c r="Z81">
        <v>180.44171689840272</v>
      </c>
      <c r="AA81">
        <v>15.991535484765549</v>
      </c>
      <c r="AB81">
        <v>14.725</v>
      </c>
      <c r="AC81">
        <v>17.45</v>
      </c>
      <c r="AD81">
        <v>17.175000000000001</v>
      </c>
      <c r="AE81">
        <v>10.9</v>
      </c>
    </row>
    <row r="82" spans="1:31">
      <c r="A82">
        <v>74</v>
      </c>
      <c r="B82">
        <v>71.026077981563205</v>
      </c>
      <c r="C82">
        <v>83.696151880100018</v>
      </c>
      <c r="D82">
        <v>97.601858049751527</v>
      </c>
      <c r="E82">
        <v>59.965133496639751</v>
      </c>
      <c r="F82">
        <v>68.602617441897905</v>
      </c>
      <c r="G82">
        <v>147.96808255710116</v>
      </c>
      <c r="H82">
        <v>119.60627240765777</v>
      </c>
      <c r="I82">
        <v>138.43621912395639</v>
      </c>
      <c r="J82">
        <v>141.58658977750596</v>
      </c>
      <c r="K82">
        <v>141.15274925167785</v>
      </c>
      <c r="L82">
        <v>33.648850913194202</v>
      </c>
      <c r="M82">
        <v>5.9995899188244195</v>
      </c>
      <c r="N82">
        <v>18</v>
      </c>
      <c r="O82">
        <v>20.555154410189484</v>
      </c>
      <c r="P82">
        <v>21.056675880217707</v>
      </c>
      <c r="Q82">
        <v>33.891652064277721</v>
      </c>
      <c r="R82">
        <v>29.992775354440326</v>
      </c>
      <c r="S82">
        <v>115.53508276500133</v>
      </c>
      <c r="T82">
        <v>133.62631768585305</v>
      </c>
      <c r="U82">
        <v>119.28208545103973</v>
      </c>
      <c r="V82">
        <v>118.68225280883458</v>
      </c>
      <c r="W82">
        <v>147.66989598416487</v>
      </c>
      <c r="X82">
        <v>143.73374046380869</v>
      </c>
      <c r="Y82">
        <v>193.83682108859256</v>
      </c>
      <c r="Z82">
        <v>190.24090688102356</v>
      </c>
      <c r="AA82">
        <v>15.450553958991208</v>
      </c>
      <c r="AB82">
        <v>17.725000000000001</v>
      </c>
      <c r="AC82">
        <v>13.45</v>
      </c>
      <c r="AD82">
        <v>0.58300474564498472</v>
      </c>
      <c r="AE82">
        <v>-19.102886032335146</v>
      </c>
    </row>
    <row r="83" spans="1:31">
      <c r="A83">
        <v>75</v>
      </c>
      <c r="B83">
        <v>67.197262219612725</v>
      </c>
      <c r="C83">
        <v>61.012232156004927</v>
      </c>
      <c r="D83">
        <v>45.042154422845101</v>
      </c>
      <c r="E83">
        <v>57.947498078273021</v>
      </c>
      <c r="F83">
        <v>66.349475461543094</v>
      </c>
      <c r="G83">
        <v>156.60169376053364</v>
      </c>
      <c r="H83">
        <v>131.19320416981884</v>
      </c>
      <c r="I83">
        <v>118.35157164410086</v>
      </c>
      <c r="J83">
        <v>137.14772633716373</v>
      </c>
      <c r="K83">
        <v>139.43040296301817</v>
      </c>
      <c r="L83">
        <v>22.106351642661345</v>
      </c>
      <c r="M83">
        <v>12</v>
      </c>
      <c r="N83">
        <v>6.1219683174095039</v>
      </c>
      <c r="O83">
        <v>27.267494826590195</v>
      </c>
      <c r="P83">
        <v>17.204437161793496</v>
      </c>
      <c r="Q83">
        <v>76.385218771575296</v>
      </c>
      <c r="R83">
        <v>61.221026158187115</v>
      </c>
      <c r="S83">
        <v>62.828120603277952</v>
      </c>
      <c r="T83">
        <v>63.79583921196798</v>
      </c>
      <c r="U83">
        <v>111.67278578358054</v>
      </c>
      <c r="V83">
        <v>115.07238721517372</v>
      </c>
      <c r="W83">
        <v>118.48979172591004</v>
      </c>
      <c r="X83">
        <v>148.97566818811887</v>
      </c>
      <c r="Y83">
        <v>198.49585125907163</v>
      </c>
      <c r="Z83">
        <v>82.429127138153689</v>
      </c>
      <c r="AA83">
        <v>33.908626477562038</v>
      </c>
      <c r="AB83">
        <v>22.225000000000001</v>
      </c>
      <c r="AC83">
        <v>17.45</v>
      </c>
      <c r="AD83">
        <v>17.175000000000001</v>
      </c>
      <c r="AE83">
        <v>12.945015653186715</v>
      </c>
    </row>
    <row r="84" spans="1:31">
      <c r="A84">
        <v>76</v>
      </c>
      <c r="B84">
        <v>37.610175871694786</v>
      </c>
      <c r="C84">
        <v>61.143092341044117</v>
      </c>
      <c r="D84">
        <v>58.77497388718286</v>
      </c>
      <c r="E84">
        <v>57.145187540879967</v>
      </c>
      <c r="F84">
        <v>71.578450200041246</v>
      </c>
      <c r="G84">
        <v>134.96693292800859</v>
      </c>
      <c r="H84">
        <v>113.38029450752114</v>
      </c>
      <c r="I84">
        <v>158.17851547270061</v>
      </c>
      <c r="J84">
        <v>140.29364946465137</v>
      </c>
      <c r="K84">
        <v>140.97893237682266</v>
      </c>
      <c r="L84">
        <v>6.1744686860298899</v>
      </c>
      <c r="M84">
        <v>18</v>
      </c>
      <c r="N84">
        <v>12.626349355379668</v>
      </c>
      <c r="O84">
        <v>18.275260395994291</v>
      </c>
      <c r="P84">
        <v>26.32243927397273</v>
      </c>
      <c r="Q84">
        <v>45.8522347013377</v>
      </c>
      <c r="R84">
        <v>75.232953445494218</v>
      </c>
      <c r="S84">
        <v>76.0924641364617</v>
      </c>
      <c r="T84">
        <v>58.616041263580321</v>
      </c>
      <c r="U84">
        <v>14.244883811345197</v>
      </c>
      <c r="V84">
        <v>120.7012700484193</v>
      </c>
      <c r="W84">
        <v>189.50168915021493</v>
      </c>
      <c r="X84">
        <v>146.94197825311721</v>
      </c>
      <c r="Y84">
        <v>143.55368304921649</v>
      </c>
      <c r="Z84">
        <v>115.00770214489043</v>
      </c>
      <c r="AA84">
        <v>18</v>
      </c>
      <c r="AB84">
        <v>22.44757300500585</v>
      </c>
      <c r="AC84">
        <v>47.660076055771221</v>
      </c>
      <c r="AD84">
        <v>17.175000000000001</v>
      </c>
      <c r="AE84">
        <v>-18.008098496219173</v>
      </c>
    </row>
    <row r="85" spans="1:31">
      <c r="A85">
        <v>77</v>
      </c>
      <c r="B85">
        <v>73.305374650213778</v>
      </c>
      <c r="C85">
        <v>40.351463313543192</v>
      </c>
      <c r="D85">
        <v>76.611991679593359</v>
      </c>
      <c r="E85">
        <v>65.465713012809076</v>
      </c>
      <c r="F85">
        <v>65.474472775540306</v>
      </c>
      <c r="G85">
        <v>127.07178227721795</v>
      </c>
      <c r="H85">
        <v>148.49655843395354</v>
      </c>
      <c r="I85">
        <v>105.16874760783512</v>
      </c>
      <c r="J85">
        <v>137.58446457760914</v>
      </c>
      <c r="K85">
        <v>142.75705057105145</v>
      </c>
      <c r="L85">
        <v>14.457925582201668</v>
      </c>
      <c r="M85">
        <v>12</v>
      </c>
      <c r="N85">
        <v>18</v>
      </c>
      <c r="O85">
        <v>19.646917758412311</v>
      </c>
      <c r="P85">
        <v>14.284675774447013</v>
      </c>
      <c r="Q85">
        <v>52.383586883958927</v>
      </c>
      <c r="R85">
        <v>17.76965142657906</v>
      </c>
      <c r="S85">
        <v>63.828369120780906</v>
      </c>
      <c r="T85">
        <v>39.335172662199454</v>
      </c>
      <c r="U85">
        <v>84.922274269317512</v>
      </c>
      <c r="V85">
        <v>112.29226542550356</v>
      </c>
      <c r="W85">
        <v>146.14103122399945</v>
      </c>
      <c r="X85">
        <v>152.44163681470997</v>
      </c>
      <c r="Y85">
        <v>109.09657457805237</v>
      </c>
      <c r="Z85">
        <v>204.61874154965597</v>
      </c>
      <c r="AA85">
        <v>16.80556553290355</v>
      </c>
      <c r="AB85">
        <v>8.7249999999999996</v>
      </c>
      <c r="AC85">
        <v>53.453417426041312</v>
      </c>
      <c r="AD85">
        <v>31.787368043771107</v>
      </c>
      <c r="AE85">
        <v>29.547650282747973</v>
      </c>
    </row>
    <row r="86" spans="1:31">
      <c r="A86">
        <v>78</v>
      </c>
      <c r="B86">
        <v>61.759532736765244</v>
      </c>
      <c r="C86">
        <v>102.12421687402031</v>
      </c>
      <c r="D86">
        <v>82.618985528313871</v>
      </c>
      <c r="E86">
        <v>65.742627124288916</v>
      </c>
      <c r="F86">
        <v>91.869514966195965</v>
      </c>
      <c r="G86">
        <v>107.77148672036256</v>
      </c>
      <c r="H86">
        <v>146.05664300070029</v>
      </c>
      <c r="I86">
        <v>150.18609234588166</v>
      </c>
      <c r="J86">
        <v>141.28679871324161</v>
      </c>
      <c r="K86">
        <v>144.95554646994179</v>
      </c>
      <c r="L86">
        <v>20.31361904978138</v>
      </c>
      <c r="M86">
        <v>16.929797675537365</v>
      </c>
      <c r="N86">
        <v>12</v>
      </c>
      <c r="O86">
        <v>15.278101079568389</v>
      </c>
      <c r="P86">
        <v>26.729293086165455</v>
      </c>
      <c r="Q86">
        <v>76.767387242281544</v>
      </c>
      <c r="R86">
        <v>43.001997685989679</v>
      </c>
      <c r="S86">
        <v>125.79011113391419</v>
      </c>
      <c r="T86">
        <v>66.466133353549921</v>
      </c>
      <c r="U86">
        <v>35.43569473175765</v>
      </c>
      <c r="V86">
        <v>177.84391528756558</v>
      </c>
      <c r="W86">
        <v>146.37430723357352</v>
      </c>
      <c r="X86">
        <v>109.35371565635836</v>
      </c>
      <c r="Y86">
        <v>129.82422734046688</v>
      </c>
      <c r="Z86">
        <v>101.01986110025635</v>
      </c>
      <c r="AA86">
        <v>26.125959725032089</v>
      </c>
      <c r="AB86">
        <v>20.370481447909373</v>
      </c>
      <c r="AC86">
        <v>17.45</v>
      </c>
      <c r="AD86">
        <v>22.838594624822399</v>
      </c>
      <c r="AE86">
        <v>-15.679661166313952</v>
      </c>
    </row>
    <row r="87" spans="1:31">
      <c r="A87">
        <v>79</v>
      </c>
      <c r="B87">
        <v>74.396538631814678</v>
      </c>
      <c r="C87">
        <v>66.387524477971894</v>
      </c>
      <c r="D87">
        <v>82.780812353840588</v>
      </c>
      <c r="E87">
        <v>72.629538582809786</v>
      </c>
      <c r="F87">
        <v>81.547665479815763</v>
      </c>
      <c r="G87">
        <v>120.51368610437984</v>
      </c>
      <c r="H87">
        <v>137.02597506640416</v>
      </c>
      <c r="I87">
        <v>140.21874751873546</v>
      </c>
      <c r="J87">
        <v>141.71289418104118</v>
      </c>
      <c r="K87">
        <v>143.20149452890215</v>
      </c>
      <c r="L87">
        <v>6.5554140915757539</v>
      </c>
      <c r="M87">
        <v>21</v>
      </c>
      <c r="N87">
        <v>5.9992817920410282</v>
      </c>
      <c r="O87">
        <v>20.290231829532921</v>
      </c>
      <c r="P87">
        <v>16.525913169319889</v>
      </c>
      <c r="Q87">
        <v>78.352476006043361</v>
      </c>
      <c r="R87">
        <v>94.6743028449458</v>
      </c>
      <c r="S87">
        <v>34.089148058982452</v>
      </c>
      <c r="T87">
        <v>73.120883308241289</v>
      </c>
      <c r="U87">
        <v>53.29294890626953</v>
      </c>
      <c r="V87">
        <v>122.38403334358092</v>
      </c>
      <c r="W87">
        <v>155.17326908901967</v>
      </c>
      <c r="X87">
        <v>179.8122359970325</v>
      </c>
      <c r="Y87">
        <v>133.83941107343296</v>
      </c>
      <c r="Z87">
        <v>141.5886971887841</v>
      </c>
      <c r="AA87">
        <v>9.3232146289253652</v>
      </c>
      <c r="AB87">
        <v>13.985445263774704</v>
      </c>
      <c r="AC87">
        <v>13.45</v>
      </c>
      <c r="AD87">
        <v>62.177403199101704</v>
      </c>
      <c r="AE87">
        <v>16.899999999999999</v>
      </c>
    </row>
    <row r="88" spans="1:31">
      <c r="A88">
        <v>80</v>
      </c>
      <c r="B88">
        <v>63.417705692535058</v>
      </c>
      <c r="C88">
        <v>42.29970305458319</v>
      </c>
      <c r="D88">
        <v>53.11168166080666</v>
      </c>
      <c r="E88">
        <v>56.000324772405619</v>
      </c>
      <c r="F88">
        <v>48.768757587240543</v>
      </c>
      <c r="G88">
        <v>126.89618753141896</v>
      </c>
      <c r="H88">
        <v>151.01024771151799</v>
      </c>
      <c r="I88">
        <v>147.22036201104186</v>
      </c>
      <c r="J88">
        <v>142.46793716668154</v>
      </c>
      <c r="K88">
        <v>142.69594676794634</v>
      </c>
      <c r="L88">
        <v>15.055534947327232</v>
      </c>
      <c r="M88">
        <v>19.530050957512589</v>
      </c>
      <c r="N88">
        <v>13.542602922986868</v>
      </c>
      <c r="O88">
        <v>19.976267272171189</v>
      </c>
      <c r="P88">
        <v>18.275260395994291</v>
      </c>
      <c r="Q88">
        <v>97.942887246576888</v>
      </c>
      <c r="R88">
        <v>65.388545346874778</v>
      </c>
      <c r="S88">
        <v>42.9961823549272</v>
      </c>
      <c r="T88">
        <v>114.2508127992218</v>
      </c>
      <c r="U88">
        <v>47.574776415849286</v>
      </c>
      <c r="V88">
        <v>133.7650270016259</v>
      </c>
      <c r="W88">
        <v>113.0897530535179</v>
      </c>
      <c r="X88">
        <v>172.8683873521237</v>
      </c>
      <c r="Y88">
        <v>89.347831264665331</v>
      </c>
      <c r="Z88">
        <v>110.1855437576635</v>
      </c>
      <c r="AA88">
        <v>17.560195184629457</v>
      </c>
      <c r="AB88">
        <v>21.57683622087395</v>
      </c>
      <c r="AC88">
        <v>-6.4948226639406812</v>
      </c>
      <c r="AD88">
        <v>2.1749999999999998</v>
      </c>
      <c r="AE88">
        <v>5.2949681075045341</v>
      </c>
    </row>
    <row r="89" spans="1:31">
      <c r="A89">
        <v>81</v>
      </c>
      <c r="B89">
        <v>64.67412980719422</v>
      </c>
      <c r="C89">
        <v>50.96315307747409</v>
      </c>
      <c r="D89">
        <v>47.385676079686391</v>
      </c>
      <c r="E89">
        <v>79.249222464861219</v>
      </c>
      <c r="F89">
        <v>62.020353506565975</v>
      </c>
      <c r="G89">
        <v>131.07202680148509</v>
      </c>
      <c r="H89">
        <v>133.90718856806851</v>
      </c>
      <c r="I89">
        <v>155.2858805787273</v>
      </c>
      <c r="J89">
        <v>136.58877021038717</v>
      </c>
      <c r="K89">
        <v>143.13379852932823</v>
      </c>
      <c r="L89">
        <v>18</v>
      </c>
      <c r="M89">
        <v>34.564334974872025</v>
      </c>
      <c r="N89">
        <v>14.189768860137502</v>
      </c>
      <c r="O89">
        <v>20.072635089495385</v>
      </c>
      <c r="P89">
        <v>18.268735923379598</v>
      </c>
      <c r="Q89">
        <v>62.374373332972795</v>
      </c>
      <c r="R89">
        <v>89.719350079760318</v>
      </c>
      <c r="S89">
        <v>78.242508175059697</v>
      </c>
      <c r="T89">
        <v>112.53459003549182</v>
      </c>
      <c r="U89">
        <v>165.90455604961477</v>
      </c>
      <c r="V89">
        <v>123.33094239653721</v>
      </c>
      <c r="W89">
        <v>129.16648800314852</v>
      </c>
      <c r="X89">
        <v>151.20904515996725</v>
      </c>
      <c r="Y89">
        <v>127.67268563035444</v>
      </c>
      <c r="Z89">
        <v>117.4867312672328</v>
      </c>
      <c r="AA89">
        <v>21</v>
      </c>
      <c r="AB89">
        <v>7.0407620388236261</v>
      </c>
      <c r="AC89">
        <v>23.003450227564535</v>
      </c>
      <c r="AD89">
        <v>8.4085274678150981</v>
      </c>
      <c r="AE89">
        <v>16.899999999999999</v>
      </c>
    </row>
    <row r="90" spans="1:31">
      <c r="A90">
        <v>82</v>
      </c>
      <c r="B90">
        <v>78.977954560212112</v>
      </c>
      <c r="C90">
        <v>62.628573288019211</v>
      </c>
      <c r="D90">
        <v>49.313052265043062</v>
      </c>
      <c r="E90">
        <v>46.550761760625505</v>
      </c>
      <c r="F90">
        <v>76.325369011474663</v>
      </c>
      <c r="G90">
        <v>124.90069572719858</v>
      </c>
      <c r="H90">
        <v>166.17945550699872</v>
      </c>
      <c r="I90">
        <v>151.04371399731369</v>
      </c>
      <c r="J90">
        <v>135.39342097650521</v>
      </c>
      <c r="K90">
        <v>139.25759500163781</v>
      </c>
      <c r="L90">
        <v>20.711058120432092</v>
      </c>
      <c r="M90">
        <v>12</v>
      </c>
      <c r="N90">
        <v>12</v>
      </c>
      <c r="O90">
        <v>15.002579360796286</v>
      </c>
      <c r="P90">
        <v>18.275260395994291</v>
      </c>
      <c r="Q90">
        <v>94.022050098922875</v>
      </c>
      <c r="R90">
        <v>36.954205551367963</v>
      </c>
      <c r="S90">
        <v>59.409701460281461</v>
      </c>
      <c r="T90">
        <v>34.136532604168998</v>
      </c>
      <c r="U90">
        <v>60.623078518663512</v>
      </c>
      <c r="V90">
        <v>103.89060859573243</v>
      </c>
      <c r="W90">
        <v>129.95669612268566</v>
      </c>
      <c r="X90">
        <v>162.35744018214794</v>
      </c>
      <c r="Y90">
        <v>211.50215344328763</v>
      </c>
      <c r="Z90">
        <v>87.060499848259653</v>
      </c>
      <c r="AA90">
        <v>18</v>
      </c>
      <c r="AB90">
        <v>17.725000000000001</v>
      </c>
      <c r="AC90">
        <v>17.45</v>
      </c>
      <c r="AD90">
        <v>12.175000000000001</v>
      </c>
      <c r="AE90">
        <v>16.899999999999999</v>
      </c>
    </row>
    <row r="91" spans="1:31">
      <c r="A91">
        <v>83</v>
      </c>
      <c r="B91">
        <v>95.644810763645808</v>
      </c>
      <c r="C91">
        <v>63.96483166424408</v>
      </c>
      <c r="D91">
        <v>74.113286753221942</v>
      </c>
      <c r="E91">
        <v>74.724595151009069</v>
      </c>
      <c r="F91">
        <v>56.599761730335629</v>
      </c>
      <c r="G91">
        <v>142.00723403687059</v>
      </c>
      <c r="H91">
        <v>149.40356062604653</v>
      </c>
      <c r="I91">
        <v>138.76671068413287</v>
      </c>
      <c r="J91">
        <v>134.85709005597255</v>
      </c>
      <c r="K91">
        <v>142.175007982734</v>
      </c>
      <c r="L91">
        <v>18.788414780839446</v>
      </c>
      <c r="M91">
        <v>29.376803640014678</v>
      </c>
      <c r="N91">
        <v>8.83434174334033</v>
      </c>
      <c r="O91">
        <v>18.275260395994291</v>
      </c>
      <c r="P91">
        <v>19.130642982505208</v>
      </c>
      <c r="Q91">
        <v>86.787126989366399</v>
      </c>
      <c r="R91">
        <v>52.281382145732358</v>
      </c>
      <c r="S91">
        <v>85.772987133379004</v>
      </c>
      <c r="T91">
        <v>41.490702134397978</v>
      </c>
      <c r="U91">
        <v>129.22284551415427</v>
      </c>
      <c r="V91">
        <v>139.49632882407204</v>
      </c>
      <c r="W91">
        <v>138.64887013845265</v>
      </c>
      <c r="X91">
        <v>153.11771275895472</v>
      </c>
      <c r="Y91">
        <v>166.98173054518628</v>
      </c>
      <c r="Z91">
        <v>187.5494254397741</v>
      </c>
      <c r="AA91">
        <v>18</v>
      </c>
      <c r="AB91">
        <v>2.2868240930633199</v>
      </c>
      <c r="AC91">
        <v>29.356850692887527</v>
      </c>
      <c r="AD91">
        <v>38.263201526398348</v>
      </c>
      <c r="AE91">
        <v>16.899999999999999</v>
      </c>
    </row>
    <row r="92" spans="1:31">
      <c r="A92">
        <v>84</v>
      </c>
      <c r="B92">
        <v>48.190033902547086</v>
      </c>
      <c r="C92">
        <v>73.047791129413298</v>
      </c>
      <c r="D92">
        <v>56.59579720034565</v>
      </c>
      <c r="E92">
        <v>63.990458255776353</v>
      </c>
      <c r="F92">
        <v>64.904005861170347</v>
      </c>
      <c r="G92">
        <v>119.86601266280309</v>
      </c>
      <c r="H92">
        <v>144.52208636933017</v>
      </c>
      <c r="I92">
        <v>119.76727312939092</v>
      </c>
      <c r="J92">
        <v>133.50438781368692</v>
      </c>
      <c r="K92">
        <v>139.78987081199168</v>
      </c>
      <c r="L92">
        <v>36.000644903250617</v>
      </c>
      <c r="M92">
        <v>20.426222459442499</v>
      </c>
      <c r="N92">
        <v>36.00165068870632</v>
      </c>
      <c r="O92">
        <v>17.27620729051899</v>
      </c>
      <c r="P92">
        <v>21.585682180191533</v>
      </c>
      <c r="Q92">
        <v>74.243451441422934</v>
      </c>
      <c r="R92">
        <v>45.261533665564073</v>
      </c>
      <c r="S92">
        <v>18.190383945448666</v>
      </c>
      <c r="T92">
        <v>55.426172602207494</v>
      </c>
      <c r="U92">
        <v>57.625166415623355</v>
      </c>
      <c r="V92">
        <v>135.2590985376151</v>
      </c>
      <c r="W92">
        <v>113.79968866203629</v>
      </c>
      <c r="X92">
        <v>157.8162824720302</v>
      </c>
      <c r="Y92">
        <v>232.3237880568069</v>
      </c>
      <c r="Z92">
        <v>118.92981339148523</v>
      </c>
      <c r="AA92">
        <v>13.31918337846156</v>
      </c>
      <c r="AB92">
        <v>22.225000000000001</v>
      </c>
      <c r="AC92">
        <v>-6.1856797284064093</v>
      </c>
      <c r="AD92">
        <v>62.177769254248886</v>
      </c>
      <c r="AE92">
        <v>7.8017931176353699</v>
      </c>
    </row>
    <row r="93" spans="1:31">
      <c r="A93">
        <v>85</v>
      </c>
      <c r="B93">
        <v>65.74374969237023</v>
      </c>
      <c r="C93">
        <v>52.462213042963036</v>
      </c>
      <c r="D93">
        <v>62.054869884985074</v>
      </c>
      <c r="E93">
        <v>54.661844979847629</v>
      </c>
      <c r="F93">
        <v>85.447937375692746</v>
      </c>
      <c r="G93">
        <v>131.8389073453352</v>
      </c>
      <c r="H93">
        <v>153.14615874414011</v>
      </c>
      <c r="I93">
        <v>133.90725704828847</v>
      </c>
      <c r="J93">
        <v>143.15984986345234</v>
      </c>
      <c r="K93">
        <v>143.3517871343733</v>
      </c>
      <c r="L93">
        <v>21.662010028996043</v>
      </c>
      <c r="M93">
        <v>24.257878503868799</v>
      </c>
      <c r="N93">
        <v>12</v>
      </c>
      <c r="O93">
        <v>18.331228622976447</v>
      </c>
      <c r="P93">
        <v>15.278101079568389</v>
      </c>
      <c r="Q93">
        <v>45.301496775644239</v>
      </c>
      <c r="R93">
        <v>85.040461283852395</v>
      </c>
      <c r="S93">
        <v>67.275223784327551</v>
      </c>
      <c r="T93">
        <v>25.486811694739202</v>
      </c>
      <c r="U93">
        <v>30.41752664958765</v>
      </c>
      <c r="V93">
        <v>141.63213812768322</v>
      </c>
      <c r="W93">
        <v>153.0870246011344</v>
      </c>
      <c r="X93">
        <v>127.9534006355797</v>
      </c>
      <c r="Y93">
        <v>157.76140844435633</v>
      </c>
      <c r="Z93">
        <v>139.8079691668953</v>
      </c>
      <c r="AA93">
        <v>18</v>
      </c>
      <c r="AB93">
        <v>26.365868123560418</v>
      </c>
      <c r="AC93">
        <v>14.133826345643925</v>
      </c>
      <c r="AD93">
        <v>40.495848226330907</v>
      </c>
      <c r="AE93">
        <v>16.899999999999999</v>
      </c>
    </row>
    <row r="94" spans="1:31">
      <c r="A94">
        <v>86</v>
      </c>
      <c r="B94">
        <v>63.623715466628241</v>
      </c>
      <c r="C94">
        <v>66.930304665274619</v>
      </c>
      <c r="D94">
        <v>87.294865006458707</v>
      </c>
      <c r="E94">
        <v>78.36187371264451</v>
      </c>
      <c r="F94">
        <v>53.036636608705692</v>
      </c>
      <c r="G94">
        <v>126.39415946808231</v>
      </c>
      <c r="H94">
        <v>120.71440765970503</v>
      </c>
      <c r="I94">
        <v>161.93402372842419</v>
      </c>
      <c r="J94">
        <v>144.40134491340154</v>
      </c>
      <c r="K94">
        <v>138.61292726291347</v>
      </c>
      <c r="L94">
        <v>12</v>
      </c>
      <c r="M94">
        <v>18</v>
      </c>
      <c r="N94">
        <v>8.2275524467061167</v>
      </c>
      <c r="O94">
        <v>17.27620729051899</v>
      </c>
      <c r="P94">
        <v>15.293852946850889</v>
      </c>
      <c r="Q94">
        <v>35.919488331074604</v>
      </c>
      <c r="R94">
        <v>69.48416268286185</v>
      </c>
      <c r="S94">
        <v>97.552873181887875</v>
      </c>
      <c r="T94">
        <v>-3.4804455409588257</v>
      </c>
      <c r="U94">
        <v>98.596759286605959</v>
      </c>
      <c r="V94">
        <v>124.3367931796311</v>
      </c>
      <c r="W94">
        <v>117.10641122158238</v>
      </c>
      <c r="X94">
        <v>156.2829937216932</v>
      </c>
      <c r="Y94">
        <v>155.82040539862479</v>
      </c>
      <c r="Z94">
        <v>172.50622945509718</v>
      </c>
      <c r="AA94">
        <v>17.866158258557824</v>
      </c>
      <c r="AB94">
        <v>14.305189055816781</v>
      </c>
      <c r="AC94">
        <v>28.014683732708146</v>
      </c>
      <c r="AD94">
        <v>17.175000000000001</v>
      </c>
      <c r="AE94">
        <v>24.78319746646639</v>
      </c>
    </row>
    <row r="95" spans="1:31">
      <c r="A95">
        <v>87</v>
      </c>
      <c r="B95">
        <v>66.231938753362087</v>
      </c>
      <c r="C95">
        <v>93.010990995167504</v>
      </c>
      <c r="D95">
        <v>56.144312880852198</v>
      </c>
      <c r="E95">
        <v>66.994801440104638</v>
      </c>
      <c r="F95">
        <v>68.266477192366708</v>
      </c>
      <c r="G95">
        <v>144.25049079156724</v>
      </c>
      <c r="H95">
        <v>131.47238889185169</v>
      </c>
      <c r="I95">
        <v>134.76311959820706</v>
      </c>
      <c r="J95">
        <v>139.45364883300729</v>
      </c>
      <c r="K95">
        <v>137.7664239179592</v>
      </c>
      <c r="L95">
        <v>24.971152873423684</v>
      </c>
      <c r="M95">
        <v>18.648752592235979</v>
      </c>
      <c r="N95">
        <v>21</v>
      </c>
      <c r="O95">
        <v>19.768562373621808</v>
      </c>
      <c r="P95">
        <v>25.399782748421671</v>
      </c>
      <c r="Q95">
        <v>53.932360830435428</v>
      </c>
      <c r="R95">
        <v>57.405838632124428</v>
      </c>
      <c r="S95">
        <v>86.465816544961484</v>
      </c>
      <c r="T95">
        <v>50.704541371091224</v>
      </c>
      <c r="U95">
        <v>123.08692983104012</v>
      </c>
      <c r="V95">
        <v>136.10396492034059</v>
      </c>
      <c r="W95">
        <v>140.68199813994482</v>
      </c>
      <c r="X95">
        <v>124.55118533795711</v>
      </c>
      <c r="Y95">
        <v>159.59595513999457</v>
      </c>
      <c r="Z95">
        <v>135.84758642875889</v>
      </c>
      <c r="AA95">
        <v>21.11677695936914</v>
      </c>
      <c r="AB95">
        <v>24.340754506531113</v>
      </c>
      <c r="AC95">
        <v>17.45</v>
      </c>
      <c r="AD95">
        <v>12.175000000000001</v>
      </c>
      <c r="AE95">
        <v>16.899999999999999</v>
      </c>
    </row>
    <row r="96" spans="1:31">
      <c r="A96">
        <v>88</v>
      </c>
      <c r="B96">
        <v>67.600471083412799</v>
      </c>
      <c r="C96">
        <v>41.842796525497391</v>
      </c>
      <c r="D96">
        <v>69.186833449020838</v>
      </c>
      <c r="E96">
        <v>84.060876678173315</v>
      </c>
      <c r="F96">
        <v>83.077239999003297</v>
      </c>
      <c r="G96">
        <v>129.84208152951294</v>
      </c>
      <c r="H96">
        <v>132.4398698969176</v>
      </c>
      <c r="I96">
        <v>124.70620452686235</v>
      </c>
      <c r="J96">
        <v>141.49187851398418</v>
      </c>
      <c r="K96">
        <v>135.52106756057211</v>
      </c>
      <c r="L96">
        <v>17.562127063181748</v>
      </c>
      <c r="M96">
        <v>18.497141357487333</v>
      </c>
      <c r="N96">
        <v>24.893808116739105</v>
      </c>
      <c r="O96">
        <v>22.187819179304146</v>
      </c>
      <c r="P96">
        <v>17.27620729051899</v>
      </c>
      <c r="Q96">
        <v>74.844525766259295</v>
      </c>
      <c r="R96">
        <v>98.174009305514232</v>
      </c>
      <c r="S96">
        <v>110.32401930732526</v>
      </c>
      <c r="T96">
        <v>123.27636729965502</v>
      </c>
      <c r="U96">
        <v>64.792108679368425</v>
      </c>
      <c r="V96">
        <v>140.17855427879297</v>
      </c>
      <c r="W96">
        <v>135.0756322416039</v>
      </c>
      <c r="X96">
        <v>98.231033977019294</v>
      </c>
      <c r="Y96">
        <v>55.390178818106349</v>
      </c>
      <c r="Z96">
        <v>158.97960659054354</v>
      </c>
      <c r="AA96">
        <v>6.6289431844206863</v>
      </c>
      <c r="AB96">
        <v>38.939142142437426</v>
      </c>
      <c r="AC96">
        <v>-5.6071278089790404</v>
      </c>
      <c r="AD96">
        <v>13.67026724824572</v>
      </c>
      <c r="AE96">
        <v>39.661080703083684</v>
      </c>
    </row>
    <row r="97" spans="1:31">
      <c r="A97">
        <v>89</v>
      </c>
      <c r="B97">
        <v>73.520831946379502</v>
      </c>
      <c r="C97">
        <v>57.264735529269338</v>
      </c>
      <c r="D97">
        <v>62.804945290668257</v>
      </c>
      <c r="E97">
        <v>73.631811950128167</v>
      </c>
      <c r="F97">
        <v>80.704806910572131</v>
      </c>
      <c r="G97">
        <v>134.18144177037854</v>
      </c>
      <c r="H97">
        <v>128.31929609792553</v>
      </c>
      <c r="I97">
        <v>143.94019334378399</v>
      </c>
      <c r="J97">
        <v>134.36812339603324</v>
      </c>
      <c r="K97">
        <v>139.61283725466586</v>
      </c>
      <c r="L97">
        <v>21.029163026048142</v>
      </c>
      <c r="M97">
        <v>21.367118740469945</v>
      </c>
      <c r="N97">
        <v>22.448101473843703</v>
      </c>
      <c r="O97">
        <v>19.56281760104482</v>
      </c>
      <c r="P97">
        <v>24.370768750164302</v>
      </c>
      <c r="Q97">
        <v>73.919068041004948</v>
      </c>
      <c r="R97">
        <v>50.915520787582842</v>
      </c>
      <c r="S97">
        <v>136.75737838628845</v>
      </c>
      <c r="T97">
        <v>-20.902776703273489</v>
      </c>
      <c r="U97">
        <v>69.969427117629536</v>
      </c>
      <c r="V97">
        <v>156.3168582894636</v>
      </c>
      <c r="W97">
        <v>116.27995216407125</v>
      </c>
      <c r="X97">
        <v>137.4001840980747</v>
      </c>
      <c r="Y97">
        <v>137.06165062759445</v>
      </c>
      <c r="Z97">
        <v>178.78131992103201</v>
      </c>
      <c r="AA97">
        <v>12.782129159239618</v>
      </c>
      <c r="AB97">
        <v>18.265354677718221</v>
      </c>
      <c r="AC97">
        <v>17.45</v>
      </c>
      <c r="AD97">
        <v>24.675000000000001</v>
      </c>
      <c r="AE97">
        <v>19.049228822334953</v>
      </c>
    </row>
    <row r="98" spans="1:31">
      <c r="A98">
        <v>90</v>
      </c>
      <c r="B98">
        <v>67.398310297957366</v>
      </c>
      <c r="C98">
        <v>66.736689513191848</v>
      </c>
      <c r="D98">
        <v>60.673490895935345</v>
      </c>
      <c r="E98">
        <v>66.117282875204268</v>
      </c>
      <c r="F98">
        <v>72.886658577157689</v>
      </c>
      <c r="G98">
        <v>125.39556121758997</v>
      </c>
      <c r="H98">
        <v>130.17595241518711</v>
      </c>
      <c r="I98">
        <v>161.23371710138389</v>
      </c>
      <c r="J98">
        <v>137.64608031380294</v>
      </c>
      <c r="K98">
        <v>140.17175324987409</v>
      </c>
      <c r="L98">
        <v>19.613319763777156</v>
      </c>
      <c r="M98">
        <v>15.672976381325391</v>
      </c>
      <c r="N98">
        <v>6.5555641769560893</v>
      </c>
      <c r="O98">
        <v>19.501950131080811</v>
      </c>
      <c r="P98">
        <v>17.27620729051899</v>
      </c>
      <c r="Q98">
        <v>79.586320163822649</v>
      </c>
      <c r="R98">
        <v>76.364701864766289</v>
      </c>
      <c r="S98">
        <v>92.342208156148374</v>
      </c>
      <c r="T98">
        <v>88.637826146435827</v>
      </c>
      <c r="U98">
        <v>103.62199385084404</v>
      </c>
      <c r="V98">
        <v>133.94652296104553</v>
      </c>
      <c r="W98">
        <v>125.79441407913615</v>
      </c>
      <c r="X98">
        <v>92.55325061631595</v>
      </c>
      <c r="Y98">
        <v>105.05561958146259</v>
      </c>
      <c r="Z98">
        <v>198.38853260316387</v>
      </c>
      <c r="AA98">
        <v>20.129359704728557</v>
      </c>
      <c r="AB98">
        <v>27.038223027115045</v>
      </c>
      <c r="AC98">
        <v>17.45</v>
      </c>
      <c r="AD98">
        <v>9.1745175583170528</v>
      </c>
      <c r="AE98">
        <v>24.080323345884757</v>
      </c>
    </row>
    <row r="99" spans="1:31">
      <c r="A99">
        <v>91</v>
      </c>
      <c r="B99">
        <v>62.589368427147527</v>
      </c>
      <c r="C99">
        <v>87.46379148009062</v>
      </c>
      <c r="D99">
        <v>69.711065126002339</v>
      </c>
      <c r="E99">
        <v>64.734758912178734</v>
      </c>
      <c r="F99">
        <v>80.138084537974919</v>
      </c>
      <c r="G99">
        <v>143.84743837988236</v>
      </c>
      <c r="H99">
        <v>124.39114306761741</v>
      </c>
      <c r="I99">
        <v>147.94618317581021</v>
      </c>
      <c r="J99">
        <v>136.37742057565836</v>
      </c>
      <c r="K99">
        <v>142.39081713942281</v>
      </c>
      <c r="L99">
        <v>16.751690138911755</v>
      </c>
      <c r="M99">
        <v>13.536764455059721</v>
      </c>
      <c r="N99">
        <v>12.345278000958562</v>
      </c>
      <c r="O99">
        <v>15.278101079568389</v>
      </c>
      <c r="P99">
        <v>19.773840054207245</v>
      </c>
      <c r="Q99">
        <v>59.333517005312039</v>
      </c>
      <c r="R99">
        <v>29.17404826952945</v>
      </c>
      <c r="S99">
        <v>68.689711314613746</v>
      </c>
      <c r="T99">
        <v>18.914499957675829</v>
      </c>
      <c r="U99">
        <v>156.652011919583</v>
      </c>
      <c r="V99">
        <v>131.64617953156318</v>
      </c>
      <c r="W99">
        <v>87.132462784278744</v>
      </c>
      <c r="X99">
        <v>156.64548890322831</v>
      </c>
      <c r="Y99">
        <v>140.60153935332664</v>
      </c>
      <c r="Z99">
        <v>77.675191741375841</v>
      </c>
      <c r="AA99">
        <v>16.483870927962446</v>
      </c>
      <c r="AB99">
        <v>24.746089796051642</v>
      </c>
      <c r="AC99">
        <v>12.132314528730305</v>
      </c>
      <c r="AD99">
        <v>24.675000000000001</v>
      </c>
      <c r="AE99">
        <v>70.901679057412125</v>
      </c>
    </row>
    <row r="100" spans="1:31">
      <c r="A100">
        <v>92</v>
      </c>
      <c r="B100">
        <v>69.865667280649646</v>
      </c>
      <c r="C100">
        <v>71.937596508130326</v>
      </c>
      <c r="D100">
        <v>84.635559743597483</v>
      </c>
      <c r="E100">
        <v>70.312947564880488</v>
      </c>
      <c r="F100">
        <v>77.719458548171175</v>
      </c>
      <c r="G100">
        <v>140.06028648954486</v>
      </c>
      <c r="H100">
        <v>133.37024066111476</v>
      </c>
      <c r="I100">
        <v>133.4051414616404</v>
      </c>
      <c r="J100">
        <v>140.43752209648184</v>
      </c>
      <c r="K100">
        <v>143.77664186219005</v>
      </c>
      <c r="L100">
        <v>19.201599657303095</v>
      </c>
      <c r="M100">
        <v>14.737459691995163</v>
      </c>
      <c r="N100">
        <v>18.25333732377117</v>
      </c>
      <c r="O100">
        <v>12.280569534681394</v>
      </c>
      <c r="P100">
        <v>18.347122952059852</v>
      </c>
      <c r="Q100">
        <v>51.90796361837873</v>
      </c>
      <c r="R100">
        <v>64.545550964860638</v>
      </c>
      <c r="S100">
        <v>95.937638590201175</v>
      </c>
      <c r="T100">
        <v>11.095806785485948</v>
      </c>
      <c r="U100">
        <v>55.372526299054698</v>
      </c>
      <c r="V100">
        <v>155.20987042597429</v>
      </c>
      <c r="W100">
        <v>130.29153409980529</v>
      </c>
      <c r="X100">
        <v>119.90214919760281</v>
      </c>
      <c r="Y100">
        <v>85.468256626212153</v>
      </c>
      <c r="Z100">
        <v>125.28813140464516</v>
      </c>
      <c r="AA100">
        <v>24.714443757970461</v>
      </c>
      <c r="AB100">
        <v>13.627426350408333</v>
      </c>
      <c r="AC100">
        <v>13.448687350796231</v>
      </c>
      <c r="AD100">
        <v>62.175390488342003</v>
      </c>
      <c r="AE100">
        <v>-16.949233187350732</v>
      </c>
    </row>
    <row r="101" spans="1:31">
      <c r="A101">
        <v>93</v>
      </c>
      <c r="B101">
        <v>91.225800570448968</v>
      </c>
      <c r="C101">
        <v>75.410656281077806</v>
      </c>
      <c r="D101">
        <v>65.361554937724875</v>
      </c>
      <c r="E101">
        <v>77.451708148915614</v>
      </c>
      <c r="F101">
        <v>54.678380312631688</v>
      </c>
      <c r="G101">
        <v>155.36292352011841</v>
      </c>
      <c r="H101">
        <v>132.13891331291686</v>
      </c>
      <c r="I101">
        <v>154.58220473716619</v>
      </c>
      <c r="J101">
        <v>136.7092191496416</v>
      </c>
      <c r="K101">
        <v>141.85863628796102</v>
      </c>
      <c r="L101">
        <v>17.254793427012583</v>
      </c>
      <c r="M101">
        <v>18.117278115525206</v>
      </c>
      <c r="N101">
        <v>18</v>
      </c>
      <c r="O101">
        <v>13.2950529279533</v>
      </c>
      <c r="P101">
        <v>12.782510998147085</v>
      </c>
      <c r="Q101">
        <v>43.008186071195396</v>
      </c>
      <c r="R101">
        <v>100.83586363672157</v>
      </c>
      <c r="S101">
        <v>91.125150034847493</v>
      </c>
      <c r="T101">
        <v>37.919485983250986</v>
      </c>
      <c r="U101">
        <v>177.89405346322164</v>
      </c>
      <c r="V101">
        <v>138.10529252163681</v>
      </c>
      <c r="W101">
        <v>168.18626641464078</v>
      </c>
      <c r="X101">
        <v>68.12657385823924</v>
      </c>
      <c r="Y101">
        <v>168.08992009025519</v>
      </c>
      <c r="Z101">
        <v>157.17071645572557</v>
      </c>
      <c r="AA101">
        <v>15.091982198271896</v>
      </c>
      <c r="AB101">
        <v>14.818323772771594</v>
      </c>
      <c r="AC101">
        <v>17.45</v>
      </c>
      <c r="AD101">
        <v>18.692732443757755</v>
      </c>
      <c r="AE101">
        <v>11.04062878907207</v>
      </c>
    </row>
    <row r="102" spans="1:31">
      <c r="A102">
        <v>94</v>
      </c>
      <c r="B102">
        <v>84.831527519664874</v>
      </c>
      <c r="C102">
        <v>50.277529741276169</v>
      </c>
      <c r="D102">
        <v>70.439594099485106</v>
      </c>
      <c r="E102">
        <v>75.101817729166029</v>
      </c>
      <c r="F102">
        <v>74.106249197353449</v>
      </c>
      <c r="G102">
        <v>110.14198173908576</v>
      </c>
      <c r="H102">
        <v>136.58021215417025</v>
      </c>
      <c r="I102">
        <v>151.33684991990148</v>
      </c>
      <c r="J102">
        <v>145.19943786228029</v>
      </c>
      <c r="K102">
        <v>140.64337338331123</v>
      </c>
      <c r="L102">
        <v>35.861293931342956</v>
      </c>
      <c r="M102">
        <v>12.989943385680657</v>
      </c>
      <c r="N102">
        <v>21.152549331461209</v>
      </c>
      <c r="O102">
        <v>18.700568262986216</v>
      </c>
      <c r="P102">
        <v>15.880243826594796</v>
      </c>
      <c r="Q102">
        <v>66.355773913860403</v>
      </c>
      <c r="R102">
        <v>114.10142111654909</v>
      </c>
      <c r="S102">
        <v>93.666526065764259</v>
      </c>
      <c r="T102">
        <v>69.676389953728687</v>
      </c>
      <c r="U102">
        <v>79.418328076110924</v>
      </c>
      <c r="V102">
        <v>103.09340894326164</v>
      </c>
      <c r="W102">
        <v>159.11751908407095</v>
      </c>
      <c r="X102">
        <v>189.81662804051837</v>
      </c>
      <c r="Y102">
        <v>73.948349760681793</v>
      </c>
      <c r="Z102">
        <v>114.33934289164195</v>
      </c>
      <c r="AA102">
        <v>15.744429967702466</v>
      </c>
      <c r="AB102">
        <v>10.984144624965069</v>
      </c>
      <c r="AC102">
        <v>22.13704003581941</v>
      </c>
      <c r="AD102">
        <v>30.285143490743408</v>
      </c>
      <c r="AE102">
        <v>-17.085636991515205</v>
      </c>
    </row>
    <row r="103" spans="1:31">
      <c r="A103">
        <v>95</v>
      </c>
      <c r="B103">
        <v>62.158018648607147</v>
      </c>
      <c r="C103">
        <v>78.261552915331905</v>
      </c>
      <c r="D103">
        <v>52.458731834725626</v>
      </c>
      <c r="E103">
        <v>80.712497851298792</v>
      </c>
      <c r="F103">
        <v>67.283553588115055</v>
      </c>
      <c r="G103">
        <v>136.9043077609229</v>
      </c>
      <c r="H103">
        <v>149.68804983877067</v>
      </c>
      <c r="I103">
        <v>122.34285146145281</v>
      </c>
      <c r="J103">
        <v>143.78423768532838</v>
      </c>
      <c r="K103">
        <v>146.44527299422407</v>
      </c>
      <c r="L103">
        <v>18</v>
      </c>
      <c r="M103">
        <v>20.237923266631068</v>
      </c>
      <c r="N103">
        <v>6.9715380862521812</v>
      </c>
      <c r="O103">
        <v>19.185170038728707</v>
      </c>
      <c r="P103">
        <v>12.312893317111802</v>
      </c>
      <c r="Q103">
        <v>61.278042647216374</v>
      </c>
      <c r="R103">
        <v>74.168733531325614</v>
      </c>
      <c r="S103">
        <v>55.79542090742067</v>
      </c>
      <c r="T103">
        <v>70.570024978088384</v>
      </c>
      <c r="U103">
        <v>70.653295325978732</v>
      </c>
      <c r="V103">
        <v>119.85429076080467</v>
      </c>
      <c r="W103">
        <v>150.81334512928822</v>
      </c>
      <c r="X103">
        <v>113.2252095894729</v>
      </c>
      <c r="Y103">
        <v>120.86055803631673</v>
      </c>
      <c r="Z103">
        <v>171.66443561516161</v>
      </c>
      <c r="AA103">
        <v>24.064123198824035</v>
      </c>
      <c r="AB103">
        <v>16.306193797728326</v>
      </c>
      <c r="AC103">
        <v>-6.5524404243630592</v>
      </c>
      <c r="AD103">
        <v>2.1749999999999998</v>
      </c>
      <c r="AE103">
        <v>70.901005041260561</v>
      </c>
    </row>
    <row r="104" spans="1:31">
      <c r="A104">
        <v>96</v>
      </c>
      <c r="B104">
        <v>49.893847511696492</v>
      </c>
      <c r="C104">
        <v>59.539255330209294</v>
      </c>
      <c r="D104">
        <v>81.149225417110202</v>
      </c>
      <c r="E104">
        <v>56.581601555390364</v>
      </c>
      <c r="F104">
        <v>69.944232685164749</v>
      </c>
      <c r="G104">
        <v>114.39458371354462</v>
      </c>
      <c r="H104">
        <v>160.6164114115696</v>
      </c>
      <c r="I104">
        <v>160.16705418723834</v>
      </c>
      <c r="J104">
        <v>143.54375366576997</v>
      </c>
      <c r="K104">
        <v>139.28984891346923</v>
      </c>
      <c r="L104">
        <v>16</v>
      </c>
      <c r="M104">
        <v>21.819895534384973</v>
      </c>
      <c r="N104">
        <v>36.000140980419602</v>
      </c>
      <c r="O104">
        <v>20.155900171998578</v>
      </c>
      <c r="P104">
        <v>18.275260395994291</v>
      </c>
      <c r="Q104">
        <v>51.455499487057459</v>
      </c>
      <c r="R104">
        <v>56.36517748173398</v>
      </c>
      <c r="S104">
        <v>54.906746020526413</v>
      </c>
      <c r="T104">
        <v>100.63028822669042</v>
      </c>
      <c r="U104">
        <v>96.975703000644813</v>
      </c>
      <c r="V104">
        <v>142.89528053545143</v>
      </c>
      <c r="W104">
        <v>157.44711841475129</v>
      </c>
      <c r="X104">
        <v>136.71047621580749</v>
      </c>
      <c r="Y104">
        <v>189.84725015210421</v>
      </c>
      <c r="Z104">
        <v>170.0830836872268</v>
      </c>
      <c r="AA104">
        <v>21.72111666286856</v>
      </c>
      <c r="AB104">
        <v>17.725000000000001</v>
      </c>
      <c r="AC104">
        <v>43.72125117258895</v>
      </c>
      <c r="AD104">
        <v>17.175000000000001</v>
      </c>
      <c r="AE104">
        <v>15.938928503459071</v>
      </c>
    </row>
    <row r="105" spans="1:31">
      <c r="A105">
        <v>97</v>
      </c>
      <c r="B105">
        <v>54.389013160297836</v>
      </c>
      <c r="C105">
        <v>91.255129888614647</v>
      </c>
      <c r="D105">
        <v>64.95690832686887</v>
      </c>
      <c r="E105">
        <v>64.534238834466947</v>
      </c>
      <c r="F105">
        <v>72.581342936295471</v>
      </c>
      <c r="G105">
        <v>149.84227920364583</v>
      </c>
      <c r="H105">
        <v>115.57429045105467</v>
      </c>
      <c r="I105">
        <v>141.88512821688096</v>
      </c>
      <c r="J105">
        <v>139.23443060107354</v>
      </c>
      <c r="K105">
        <v>137.05387270024355</v>
      </c>
      <c r="L105">
        <v>21</v>
      </c>
      <c r="M105">
        <v>18</v>
      </c>
      <c r="N105">
        <v>10.387367262711603</v>
      </c>
      <c r="O105">
        <v>16.99853774576016</v>
      </c>
      <c r="P105">
        <v>24.013076120775033</v>
      </c>
      <c r="Q105">
        <v>63.475749341454957</v>
      </c>
      <c r="R105">
        <v>39.748064580960531</v>
      </c>
      <c r="S105">
        <v>39.520128607321453</v>
      </c>
      <c r="T105">
        <v>103.65575538005773</v>
      </c>
      <c r="U105">
        <v>0.47839455125840402</v>
      </c>
      <c r="V105">
        <v>137.0123601729436</v>
      </c>
      <c r="W105">
        <v>130.74094043945237</v>
      </c>
      <c r="X105">
        <v>119.2182624921689</v>
      </c>
      <c r="Y105">
        <v>178.95253135535333</v>
      </c>
      <c r="Z105">
        <v>18.642911335119649</v>
      </c>
      <c r="AA105">
        <v>16</v>
      </c>
      <c r="AB105">
        <v>14.725</v>
      </c>
      <c r="AC105">
        <v>23.489040221050161</v>
      </c>
      <c r="AD105">
        <v>14.345926771282901</v>
      </c>
      <c r="AE105">
        <v>47.190733444222893</v>
      </c>
    </row>
    <row r="106" spans="1:31">
      <c r="A106">
        <v>98</v>
      </c>
      <c r="B106">
        <v>89.564280359037539</v>
      </c>
      <c r="C106">
        <v>54.708877373380972</v>
      </c>
      <c r="D106">
        <v>68.354783557129835</v>
      </c>
      <c r="E106">
        <v>87.191927411527956</v>
      </c>
      <c r="F106">
        <v>62.912788742334925</v>
      </c>
      <c r="G106">
        <v>128.27846851836128</v>
      </c>
      <c r="H106">
        <v>118.89783023251572</v>
      </c>
      <c r="I106">
        <v>149.67501626628174</v>
      </c>
      <c r="J106">
        <v>140.7132577942848</v>
      </c>
      <c r="K106">
        <v>141.35088326607061</v>
      </c>
      <c r="L106">
        <v>15.375553408701801</v>
      </c>
      <c r="M106">
        <v>13.362821927564877</v>
      </c>
      <c r="N106">
        <v>19.637470800484877</v>
      </c>
      <c r="O106">
        <v>17.27620729051899</v>
      </c>
      <c r="P106">
        <v>21.975828404968382</v>
      </c>
      <c r="Q106">
        <v>55.411950877049236</v>
      </c>
      <c r="R106">
        <v>93.847452940850502</v>
      </c>
      <c r="S106">
        <v>40.874847436785622</v>
      </c>
      <c r="T106">
        <v>-9.9520750474816424</v>
      </c>
      <c r="U106">
        <v>38.682620114947326</v>
      </c>
      <c r="V106">
        <v>114.64839618475256</v>
      </c>
      <c r="W106">
        <v>114.4940646637224</v>
      </c>
      <c r="X106">
        <v>134.60526028077015</v>
      </c>
      <c r="Y106">
        <v>151.64097713505529</v>
      </c>
      <c r="Z106">
        <v>63.865160711304455</v>
      </c>
      <c r="AA106">
        <v>10.075563821609961</v>
      </c>
      <c r="AB106">
        <v>0.91536004751463551</v>
      </c>
      <c r="AC106">
        <v>22.493236625763409</v>
      </c>
      <c r="AD106">
        <v>17.175000000000001</v>
      </c>
      <c r="AE106">
        <v>27.402740343241661</v>
      </c>
    </row>
    <row r="107" spans="1:31">
      <c r="A107">
        <v>99</v>
      </c>
      <c r="B107">
        <v>54.097026142542404</v>
      </c>
      <c r="C107">
        <v>67.786052733569207</v>
      </c>
      <c r="D107">
        <v>34.421128694912127</v>
      </c>
      <c r="E107">
        <v>59.102701769146726</v>
      </c>
      <c r="F107">
        <v>67.989072852084689</v>
      </c>
      <c r="G107">
        <v>132.93541416380737</v>
      </c>
      <c r="H107">
        <v>138.05369808556549</v>
      </c>
      <c r="I107">
        <v>131.01475585472136</v>
      </c>
      <c r="J107">
        <v>143.02415560032654</v>
      </c>
      <c r="K107">
        <v>141.66880462378776</v>
      </c>
      <c r="L107">
        <v>29.907982199082134</v>
      </c>
      <c r="M107">
        <v>18</v>
      </c>
      <c r="N107">
        <v>33.396159447705415</v>
      </c>
      <c r="O107">
        <v>12.32378760470985</v>
      </c>
      <c r="P107">
        <v>12.432508483887034</v>
      </c>
      <c r="Q107">
        <v>84.409485890189103</v>
      </c>
      <c r="R107">
        <v>62.762252539242112</v>
      </c>
      <c r="S107">
        <v>96.557539239076732</v>
      </c>
      <c r="T107">
        <v>71.420086391608663</v>
      </c>
      <c r="U107">
        <v>72.269069034880573</v>
      </c>
      <c r="V107">
        <v>142.10680598650731</v>
      </c>
      <c r="W107">
        <v>161.13735977229061</v>
      </c>
      <c r="X107">
        <v>123.19363656852695</v>
      </c>
      <c r="Y107">
        <v>97.876827219850512</v>
      </c>
      <c r="Z107">
        <v>226.23463019831735</v>
      </c>
      <c r="AA107">
        <v>21</v>
      </c>
      <c r="AB107">
        <v>11.57925094188057</v>
      </c>
      <c r="AC107">
        <v>39.778265530366511</v>
      </c>
      <c r="AD107">
        <v>17.175000000000001</v>
      </c>
      <c r="AE107">
        <v>-18.387459715499421</v>
      </c>
    </row>
    <row r="108" spans="1:31">
      <c r="A108">
        <v>100</v>
      </c>
      <c r="B108">
        <v>108.06650350732033</v>
      </c>
      <c r="C108">
        <v>55.008485380555349</v>
      </c>
      <c r="D108">
        <v>59.200649870635573</v>
      </c>
      <c r="E108">
        <v>66.683360876493438</v>
      </c>
      <c r="F108">
        <v>75.4573519896785</v>
      </c>
      <c r="G108">
        <v>109.05385875636128</v>
      </c>
      <c r="H108">
        <v>143.02080901950251</v>
      </c>
      <c r="I108">
        <v>127.92691067618716</v>
      </c>
      <c r="J108">
        <v>140.85145395269012</v>
      </c>
      <c r="K108">
        <v>141.56972536175346</v>
      </c>
      <c r="L108">
        <v>8.6063293456347498</v>
      </c>
      <c r="M108">
        <v>24.159602397764008</v>
      </c>
      <c r="N108">
        <v>17.616951564843056</v>
      </c>
      <c r="O108">
        <v>20.617386098696869</v>
      </c>
      <c r="P108">
        <v>17.27620729051899</v>
      </c>
      <c r="Q108">
        <v>77.757806615286754</v>
      </c>
      <c r="R108">
        <v>68.036589726456313</v>
      </c>
      <c r="S108">
        <v>57.750459375160133</v>
      </c>
      <c r="T108">
        <v>20.560746687594929</v>
      </c>
      <c r="U108">
        <v>125.4735706003467</v>
      </c>
      <c r="V108">
        <v>130.50154688541184</v>
      </c>
      <c r="W108">
        <v>119.9249027220185</v>
      </c>
      <c r="X108">
        <v>131.38613695935925</v>
      </c>
      <c r="Y108">
        <v>96.357836070587013</v>
      </c>
      <c r="Z108">
        <v>221.98715942894324</v>
      </c>
      <c r="AA108">
        <v>21</v>
      </c>
      <c r="AB108">
        <v>4.7669200489511532</v>
      </c>
      <c r="AC108">
        <v>27.330151672260875</v>
      </c>
      <c r="AD108">
        <v>28.494067211313897</v>
      </c>
      <c r="AE108">
        <v>10.9</v>
      </c>
    </row>
    <row r="110" spans="1:31">
      <c r="A110" t="s">
        <v>99</v>
      </c>
    </row>
    <row r="111" spans="1:31">
      <c r="A111" t="s">
        <v>100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  <c r="G111" t="str">
        <f>IF(ISBLANK($G110)=TRUE,"",_xll.EDF(G9:G108,$G110))</f>
        <v/>
      </c>
      <c r="H111" t="str">
        <f>IF(ISBLANK($H110)=TRUE,"",_xll.EDF(H9:H108,$H110))</f>
        <v/>
      </c>
      <c r="I111" t="str">
        <f>IF(ISBLANK($I110)=TRUE,"",_xll.EDF(I9:I108,$I110))</f>
        <v/>
      </c>
      <c r="J111" t="str">
        <f>IF(ISBLANK($J110)=TRUE,"",_xll.EDF(J9:J108,$J110))</f>
        <v/>
      </c>
      <c r="K111" t="str">
        <f>IF(ISBLANK($K110)=TRUE,"",_xll.EDF(K9:K108,$K110))</f>
        <v/>
      </c>
      <c r="L111" t="str">
        <f>IF(ISBLANK($L110)=TRUE,"",_xll.EDF(L9:L108,$L110))</f>
        <v/>
      </c>
      <c r="M111" t="str">
        <f>IF(ISBLANK($M110)=TRUE,"",_xll.EDF(M9:M108,$M110))</f>
        <v/>
      </c>
      <c r="N111" t="str">
        <f>IF(ISBLANK($N110)=TRUE,"",_xll.EDF(N9:N108,$N110))</f>
        <v/>
      </c>
      <c r="O111" t="str">
        <f>IF(ISBLANK($O110)=TRUE,"",_xll.EDF(O9:O108,$O110))</f>
        <v/>
      </c>
      <c r="P111" t="str">
        <f>IF(ISBLANK($P110)=TRUE,"",_xll.EDF(P9:P108,$P110))</f>
        <v/>
      </c>
      <c r="Q111" t="str">
        <f>IF(ISBLANK($Q110)=TRUE,"",_xll.EDF(Q9:Q108,$Q110))</f>
        <v/>
      </c>
      <c r="R111" t="str">
        <f>IF(ISBLANK($R110)=TRUE,"",_xll.EDF(R9:R108,$R110))</f>
        <v/>
      </c>
      <c r="S111" t="str">
        <f>IF(ISBLANK($S110)=TRUE,"",_xll.EDF(S9:S108,$S110))</f>
        <v/>
      </c>
      <c r="T111" t="str">
        <f>IF(ISBLANK($T110)=TRUE,"",_xll.EDF(T9:T108,$T110))</f>
        <v/>
      </c>
      <c r="U111" t="str">
        <f>IF(ISBLANK($U110)=TRUE,"",_xll.EDF(U9:U108,$U110))</f>
        <v/>
      </c>
      <c r="V111" t="str">
        <f>IF(ISBLANK($V110)=TRUE,"",_xll.EDF(V9:V108,$V110))</f>
        <v/>
      </c>
      <c r="W111" t="str">
        <f>IF(ISBLANK($W110)=TRUE,"",_xll.EDF(W9:W108,$W110))</f>
        <v/>
      </c>
      <c r="X111" t="str">
        <f>IF(ISBLANK($X110)=TRUE,"",_xll.EDF(X9:X108,$X110))</f>
        <v/>
      </c>
      <c r="Y111" t="str">
        <f>IF(ISBLANK($Y110)=TRUE,"",_xll.EDF(Y9:Y108,$Y110))</f>
        <v/>
      </c>
      <c r="Z111" t="str">
        <f>IF(ISBLANK($Z110)=TRUE,"",_xll.EDF(Z9:Z108,$Z110))</f>
        <v/>
      </c>
      <c r="AA111" t="str">
        <f>IF(ISBLANK($AA110)=TRUE,"",_xll.EDF(AA9:AA108,$AA110))</f>
        <v/>
      </c>
      <c r="AB111" t="str">
        <f>IF(ISBLANK($AB110)=TRUE,"",_xll.EDF(AB9:AB108,$AB110))</f>
        <v/>
      </c>
      <c r="AC111" t="str">
        <f>IF(ISBLANK($AC110)=TRUE,"",_xll.EDF(AC9:AC108,$AC110))</f>
        <v/>
      </c>
      <c r="AD111" t="str">
        <f>IF(ISBLANK($AD110)=TRUE,"",_xll.EDF(AD9:AD108,$AD110))</f>
        <v/>
      </c>
      <c r="AE111" t="str">
        <f>IF(ISBLANK($AE110)=TRUE,"",_xll.EDF(AE9:AE108,$AE110))</f>
        <v/>
      </c>
    </row>
    <row r="112" spans="1:31">
      <c r="A112" t="s">
        <v>101</v>
      </c>
    </row>
    <row r="113" spans="1:31">
      <c r="A113" t="s">
        <v>102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  <c r="G113" t="str">
        <f>IF(ISBLANK($G112)=TRUE,"",_xll.EDF(G9:G108,$G112))</f>
        <v/>
      </c>
      <c r="H113" t="str">
        <f>IF(ISBLANK($H112)=TRUE,"",_xll.EDF(H9:H108,$H112))</f>
        <v/>
      </c>
      <c r="I113" t="str">
        <f>IF(ISBLANK($I112)=TRUE,"",_xll.EDF(I9:I108,$I112))</f>
        <v/>
      </c>
      <c r="J113" t="str">
        <f>IF(ISBLANK($J112)=TRUE,"",_xll.EDF(J9:J108,$J112))</f>
        <v/>
      </c>
      <c r="K113" t="str">
        <f>IF(ISBLANK($K112)=TRUE,"",_xll.EDF(K9:K108,$K112))</f>
        <v/>
      </c>
      <c r="L113" t="str">
        <f>IF(ISBLANK($L112)=TRUE,"",_xll.EDF(L9:L108,$L112))</f>
        <v/>
      </c>
      <c r="M113" t="str">
        <f>IF(ISBLANK($M112)=TRUE,"",_xll.EDF(M9:M108,$M112))</f>
        <v/>
      </c>
      <c r="N113" t="str">
        <f>IF(ISBLANK($N112)=TRUE,"",_xll.EDF(N9:N108,$N112))</f>
        <v/>
      </c>
      <c r="O113" t="str">
        <f>IF(ISBLANK($O112)=TRUE,"",_xll.EDF(O9:O108,$O112))</f>
        <v/>
      </c>
      <c r="P113" t="str">
        <f>IF(ISBLANK($P112)=TRUE,"",_xll.EDF(P9:P108,$P112))</f>
        <v/>
      </c>
      <c r="Q113" t="str">
        <f>IF(ISBLANK($Q112)=TRUE,"",_xll.EDF(Q9:Q108,$Q112))</f>
        <v/>
      </c>
      <c r="R113" t="str">
        <f>IF(ISBLANK($R112)=TRUE,"",_xll.EDF(R9:R108,$R112))</f>
        <v/>
      </c>
      <c r="S113" t="str">
        <f>IF(ISBLANK($S112)=TRUE,"",_xll.EDF(S9:S108,$S112))</f>
        <v/>
      </c>
      <c r="T113" t="str">
        <f>IF(ISBLANK($T112)=TRUE,"",_xll.EDF(T9:T108,$T112))</f>
        <v/>
      </c>
      <c r="U113" t="str">
        <f>IF(ISBLANK($U112)=TRUE,"",_xll.EDF(U9:U108,$U112))</f>
        <v/>
      </c>
      <c r="V113" t="str">
        <f>IF(ISBLANK($V112)=TRUE,"",_xll.EDF(V9:V108,$V112))</f>
        <v/>
      </c>
      <c r="W113" t="str">
        <f>IF(ISBLANK($W112)=TRUE,"",_xll.EDF(W9:W108,$W112))</f>
        <v/>
      </c>
      <c r="X113" t="str">
        <f>IF(ISBLANK($X112)=TRUE,"",_xll.EDF(X9:X108,$X112))</f>
        <v/>
      </c>
      <c r="Y113" t="str">
        <f>IF(ISBLANK($Y112)=TRUE,"",_xll.EDF(Y9:Y108,$Y112))</f>
        <v/>
      </c>
      <c r="Z113" t="str">
        <f>IF(ISBLANK($Z112)=TRUE,"",_xll.EDF(Z9:Z108,$Z112))</f>
        <v/>
      </c>
      <c r="AA113" t="str">
        <f>IF(ISBLANK($AA112)=TRUE,"",_xll.EDF(AA9:AA108,$AA112))</f>
        <v/>
      </c>
      <c r="AB113" t="str">
        <f>IF(ISBLANK($AB112)=TRUE,"",_xll.EDF(AB9:AB108,$AB112))</f>
        <v/>
      </c>
      <c r="AC113" t="str">
        <f>IF(ISBLANK($AC112)=TRUE,"",_xll.EDF(AC9:AC108,$AC112))</f>
        <v/>
      </c>
      <c r="AD113" t="str">
        <f>IF(ISBLANK($AD112)=TRUE,"",_xll.EDF(AD9:AD108,$AD112))</f>
        <v/>
      </c>
      <c r="AE113" t="str">
        <f>IF(ISBLANK($AE112)=TRUE,"",_xll.EDF(AE9:AE108,$AE112))</f>
        <v/>
      </c>
    </row>
    <row r="114" spans="1:31">
      <c r="A114" t="s">
        <v>103</v>
      </c>
    </row>
    <row r="115" spans="1:31">
      <c r="A115" t="s">
        <v>104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  <c r="G115" t="str">
        <f>IF(ISBLANK($G114)=TRUE,"",_xll.EDF(G9:G108,$G114))</f>
        <v/>
      </c>
      <c r="H115" t="str">
        <f>IF(ISBLANK($H114)=TRUE,"",_xll.EDF(H9:H108,$H114))</f>
        <v/>
      </c>
      <c r="I115" t="str">
        <f>IF(ISBLANK($I114)=TRUE,"",_xll.EDF(I9:I108,$I114))</f>
        <v/>
      </c>
      <c r="J115" t="str">
        <f>IF(ISBLANK($J114)=TRUE,"",_xll.EDF(J9:J108,$J114))</f>
        <v/>
      </c>
      <c r="K115" t="str">
        <f>IF(ISBLANK($K114)=TRUE,"",_xll.EDF(K9:K108,$K114))</f>
        <v/>
      </c>
      <c r="L115" t="str">
        <f>IF(ISBLANK($L114)=TRUE,"",_xll.EDF(L9:L108,$L114))</f>
        <v/>
      </c>
      <c r="M115" t="str">
        <f>IF(ISBLANK($M114)=TRUE,"",_xll.EDF(M9:M108,$M114))</f>
        <v/>
      </c>
      <c r="N115" t="str">
        <f>IF(ISBLANK($N114)=TRUE,"",_xll.EDF(N9:N108,$N114))</f>
        <v/>
      </c>
      <c r="O115" t="str">
        <f>IF(ISBLANK($O114)=TRUE,"",_xll.EDF(O9:O108,$O114))</f>
        <v/>
      </c>
      <c r="P115" t="str">
        <f>IF(ISBLANK($P114)=TRUE,"",_xll.EDF(P9:P108,$P114))</f>
        <v/>
      </c>
      <c r="Q115" t="str">
        <f>IF(ISBLANK($Q114)=TRUE,"",_xll.EDF(Q9:Q108,$Q114))</f>
        <v/>
      </c>
      <c r="R115" t="str">
        <f>IF(ISBLANK($R114)=TRUE,"",_xll.EDF(R9:R108,$R114))</f>
        <v/>
      </c>
      <c r="S115" t="str">
        <f>IF(ISBLANK($S114)=TRUE,"",_xll.EDF(S9:S108,$S114))</f>
        <v/>
      </c>
      <c r="T115" t="str">
        <f>IF(ISBLANK($T114)=TRUE,"",_xll.EDF(T9:T108,$T114))</f>
        <v/>
      </c>
      <c r="U115" t="str">
        <f>IF(ISBLANK($U114)=TRUE,"",_xll.EDF(U9:U108,$U114))</f>
        <v/>
      </c>
      <c r="V115" t="str">
        <f>IF(ISBLANK($V114)=TRUE,"",_xll.EDF(V9:V108,$V114))</f>
        <v/>
      </c>
      <c r="W115" t="str">
        <f>IF(ISBLANK($W114)=TRUE,"",_xll.EDF(W9:W108,$W114))</f>
        <v/>
      </c>
      <c r="X115" t="str">
        <f>IF(ISBLANK($X114)=TRUE,"",_xll.EDF(X9:X108,$X114))</f>
        <v/>
      </c>
      <c r="Y115" t="str">
        <f>IF(ISBLANK($Y114)=TRUE,"",_xll.EDF(Y9:Y108,$Y114))</f>
        <v/>
      </c>
      <c r="Z115" t="str">
        <f>IF(ISBLANK($Z114)=TRUE,"",_xll.EDF(Z9:Z108,$Z114))</f>
        <v/>
      </c>
      <c r="AA115" t="str">
        <f>IF(ISBLANK($AA114)=TRUE,"",_xll.EDF(AA9:AA108,$AA114))</f>
        <v/>
      </c>
      <c r="AB115" t="str">
        <f>IF(ISBLANK($AB114)=TRUE,"",_xll.EDF(AB9:AB108,$AB114))</f>
        <v/>
      </c>
      <c r="AC115" t="str">
        <f>IF(ISBLANK($AC114)=TRUE,"",_xll.EDF(AC9:AC108,$AC114))</f>
        <v/>
      </c>
      <c r="AD115" t="str">
        <f>IF(ISBLANK($AD114)=TRUE,"",_xll.EDF(AD9:AD108,$AD114))</f>
        <v/>
      </c>
      <c r="AE115" t="str">
        <f>IF(ISBLANK($AE114)=TRUE,"",_xll.EDF(AE9:AE108,$AE114))</f>
        <v/>
      </c>
    </row>
    <row r="116" spans="1:31">
      <c r="A116" t="s">
        <v>105</v>
      </c>
    </row>
    <row r="117" spans="1:31">
      <c r="A117" t="s">
        <v>106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  <c r="G117" t="str">
        <f>IF(ISBLANK($G116)=TRUE,"",_xll.EDF(G9:G108,$G116))</f>
        <v/>
      </c>
      <c r="H117" t="str">
        <f>IF(ISBLANK($H116)=TRUE,"",_xll.EDF(H9:H108,$H116))</f>
        <v/>
      </c>
      <c r="I117" t="str">
        <f>IF(ISBLANK($I116)=TRUE,"",_xll.EDF(I9:I108,$I116))</f>
        <v/>
      </c>
      <c r="J117" t="str">
        <f>IF(ISBLANK($J116)=TRUE,"",_xll.EDF(J9:J108,$J116))</f>
        <v/>
      </c>
      <c r="K117" t="str">
        <f>IF(ISBLANK($K116)=TRUE,"",_xll.EDF(K9:K108,$K116))</f>
        <v/>
      </c>
      <c r="L117" t="str">
        <f>IF(ISBLANK($L116)=TRUE,"",_xll.EDF(L9:L108,$L116))</f>
        <v/>
      </c>
      <c r="M117" t="str">
        <f>IF(ISBLANK($M116)=TRUE,"",_xll.EDF(M9:M108,$M116))</f>
        <v/>
      </c>
      <c r="N117" t="str">
        <f>IF(ISBLANK($N116)=TRUE,"",_xll.EDF(N9:N108,$N116))</f>
        <v/>
      </c>
      <c r="O117" t="str">
        <f>IF(ISBLANK($O116)=TRUE,"",_xll.EDF(O9:O108,$O116))</f>
        <v/>
      </c>
      <c r="P117" t="str">
        <f>IF(ISBLANK($P116)=TRUE,"",_xll.EDF(P9:P108,$P116))</f>
        <v/>
      </c>
      <c r="Q117" t="str">
        <f>IF(ISBLANK($Q116)=TRUE,"",_xll.EDF(Q9:Q108,$Q116))</f>
        <v/>
      </c>
      <c r="R117" t="str">
        <f>IF(ISBLANK($R116)=TRUE,"",_xll.EDF(R9:R108,$R116))</f>
        <v/>
      </c>
      <c r="S117" t="str">
        <f>IF(ISBLANK($S116)=TRUE,"",_xll.EDF(S9:S108,$S116))</f>
        <v/>
      </c>
      <c r="T117" t="str">
        <f>IF(ISBLANK($T116)=TRUE,"",_xll.EDF(T9:T108,$T116))</f>
        <v/>
      </c>
      <c r="U117" t="str">
        <f>IF(ISBLANK($U116)=TRUE,"",_xll.EDF(U9:U108,$U116))</f>
        <v/>
      </c>
      <c r="V117" t="str">
        <f>IF(ISBLANK($V116)=TRUE,"",_xll.EDF(V9:V108,$V116))</f>
        <v/>
      </c>
      <c r="W117" t="str">
        <f>IF(ISBLANK($W116)=TRUE,"",_xll.EDF(W9:W108,$W116))</f>
        <v/>
      </c>
      <c r="X117" t="str">
        <f>IF(ISBLANK($X116)=TRUE,"",_xll.EDF(X9:X108,$X116))</f>
        <v/>
      </c>
      <c r="Y117" t="str">
        <f>IF(ISBLANK($Y116)=TRUE,"",_xll.EDF(Y9:Y108,$Y116))</f>
        <v/>
      </c>
      <c r="Z117" t="str">
        <f>IF(ISBLANK($Z116)=TRUE,"",_xll.EDF(Z9:Z108,$Z116))</f>
        <v/>
      </c>
      <c r="AA117" t="str">
        <f>IF(ISBLANK($AA116)=TRUE,"",_xll.EDF(AA9:AA108,$AA116))</f>
        <v/>
      </c>
      <c r="AB117" t="str">
        <f>IF(ISBLANK($AB116)=TRUE,"",_xll.EDF(AB9:AB108,$AB116))</f>
        <v/>
      </c>
      <c r="AC117" t="str">
        <f>IF(ISBLANK($AC116)=TRUE,"",_xll.EDF(AC9:AC108,$AC116))</f>
        <v/>
      </c>
      <c r="AD117" t="str">
        <f>IF(ISBLANK($AD116)=TRUE,"",_xll.EDF(AD9:AD108,$AD116))</f>
        <v/>
      </c>
      <c r="AE117" t="str">
        <f>IF(ISBLANK($AE116)=TRUE,"",_xll.EDF(AE9:AE108,$AE116))</f>
        <v/>
      </c>
    </row>
    <row r="118" spans="1:31">
      <c r="A118" t="s">
        <v>107</v>
      </c>
    </row>
    <row r="119" spans="1:31">
      <c r="A119" t="s">
        <v>108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  <c r="G119" t="str">
        <f>IF(ISBLANK($G118)=TRUE,"",_xll.EDF(G9:G108,$G118))</f>
        <v/>
      </c>
      <c r="H119" t="str">
        <f>IF(ISBLANK($H118)=TRUE,"",_xll.EDF(H9:H108,$H118))</f>
        <v/>
      </c>
      <c r="I119" t="str">
        <f>IF(ISBLANK($I118)=TRUE,"",_xll.EDF(I9:I108,$I118))</f>
        <v/>
      </c>
      <c r="J119" t="str">
        <f>IF(ISBLANK($J118)=TRUE,"",_xll.EDF(J9:J108,$J118))</f>
        <v/>
      </c>
      <c r="K119" t="str">
        <f>IF(ISBLANK($K118)=TRUE,"",_xll.EDF(K9:K108,$K118))</f>
        <v/>
      </c>
      <c r="L119" t="str">
        <f>IF(ISBLANK($L118)=TRUE,"",_xll.EDF(L9:L108,$L118))</f>
        <v/>
      </c>
      <c r="M119" t="str">
        <f>IF(ISBLANK($M118)=TRUE,"",_xll.EDF(M9:M108,$M118))</f>
        <v/>
      </c>
      <c r="N119" t="str">
        <f>IF(ISBLANK($N118)=TRUE,"",_xll.EDF(N9:N108,$N118))</f>
        <v/>
      </c>
      <c r="O119" t="str">
        <f>IF(ISBLANK($O118)=TRUE,"",_xll.EDF(O9:O108,$O118))</f>
        <v/>
      </c>
      <c r="P119" t="str">
        <f>IF(ISBLANK($P118)=TRUE,"",_xll.EDF(P9:P108,$P118))</f>
        <v/>
      </c>
      <c r="Q119" t="str">
        <f>IF(ISBLANK($Q118)=TRUE,"",_xll.EDF(Q9:Q108,$Q118))</f>
        <v/>
      </c>
      <c r="R119" t="str">
        <f>IF(ISBLANK($R118)=TRUE,"",_xll.EDF(R9:R108,$R118))</f>
        <v/>
      </c>
      <c r="S119" t="str">
        <f>IF(ISBLANK($S118)=TRUE,"",_xll.EDF(S9:S108,$S118))</f>
        <v/>
      </c>
      <c r="T119" t="str">
        <f>IF(ISBLANK($T118)=TRUE,"",_xll.EDF(T9:T108,$T118))</f>
        <v/>
      </c>
      <c r="U119" t="str">
        <f>IF(ISBLANK($U118)=TRUE,"",_xll.EDF(U9:U108,$U118))</f>
        <v/>
      </c>
      <c r="V119" t="str">
        <f>IF(ISBLANK($V118)=TRUE,"",_xll.EDF(V9:V108,$V118))</f>
        <v/>
      </c>
      <c r="W119" t="str">
        <f>IF(ISBLANK($W118)=TRUE,"",_xll.EDF(W9:W108,$W118))</f>
        <v/>
      </c>
      <c r="X119" t="str">
        <f>IF(ISBLANK($X118)=TRUE,"",_xll.EDF(X9:X108,$X118))</f>
        <v/>
      </c>
      <c r="Y119" t="str">
        <f>IF(ISBLANK($Y118)=TRUE,"",_xll.EDF(Y9:Y108,$Y118))</f>
        <v/>
      </c>
      <c r="Z119" t="str">
        <f>IF(ISBLANK($Z118)=TRUE,"",_xll.EDF(Z9:Z108,$Z118))</f>
        <v/>
      </c>
      <c r="AA119" t="str">
        <f>IF(ISBLANK($AA118)=TRUE,"",_xll.EDF(AA9:AA108,$AA118))</f>
        <v/>
      </c>
      <c r="AB119" t="str">
        <f>IF(ISBLANK($AB118)=TRUE,"",_xll.EDF(AB9:AB108,$AB118))</f>
        <v/>
      </c>
      <c r="AC119" t="str">
        <f>IF(ISBLANK($AC118)=TRUE,"",_xll.EDF(AC9:AC108,$AC118))</f>
        <v/>
      </c>
      <c r="AD119" t="str">
        <f>IF(ISBLANK($AD118)=TRUE,"",_xll.EDF(AD9:AD108,$AD118))</f>
        <v/>
      </c>
      <c r="AE119" t="str">
        <f>IF(ISBLANK($AE118)=TRUE,"",_xll.EDF(AE9:AE108,$AE118))</f>
        <v/>
      </c>
    </row>
  </sheetData>
  <sheetCalcPr fullCalcOnLoad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SimData</vt:lpstr>
      <vt:lpstr>Sheet1!Print_Area</vt:lpstr>
    </vt:vector>
  </TitlesOfParts>
  <Company>Texas A&amp;M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2002-11-23T03:21:18Z</cp:lastPrinted>
  <dcterms:created xsi:type="dcterms:W3CDTF">1999-06-12T21:16:22Z</dcterms:created>
  <dcterms:modified xsi:type="dcterms:W3CDTF">2011-02-07T04:26:33Z</dcterms:modified>
</cp:coreProperties>
</file>