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15" windowWidth="16260" windowHeight="9375"/>
  </bookViews>
  <sheets>
    <sheet name="Sheet1" sheetId="1" r:id="rId1"/>
    <sheet name="Sheet2" sheetId="2" r:id="rId2"/>
    <sheet name="Sheet3" sheetId="3" r:id="rId3"/>
  </sheets>
  <calcPr calcId="125725" iterate="1" iterateCount="1" iterateDelta="0"/>
</workbook>
</file>

<file path=xl/calcChain.xml><?xml version="1.0" encoding="utf-8"?>
<calcChain xmlns="http://schemas.openxmlformats.org/spreadsheetml/2006/main">
  <c r="B31" i="1"/>
  <c r="B61" s="1"/>
  <c r="D28" s="1"/>
  <c r="C28" s="1"/>
  <c r="B32"/>
  <c r="B36"/>
  <c r="B34"/>
  <c r="B35" s="1"/>
  <c r="B33"/>
  <c r="G11"/>
  <c r="G12"/>
  <c r="H11"/>
  <c r="H8"/>
  <c r="H13"/>
  <c r="H7"/>
  <c r="H12"/>
  <c r="H10"/>
  <c r="H6"/>
  <c r="H9"/>
  <c r="A1"/>
  <c r="B37" l="1"/>
  <c r="B38" s="1"/>
  <c r="B40"/>
  <c r="D7" s="1"/>
  <c r="C7" s="1"/>
  <c r="B44"/>
  <c r="D11" s="1"/>
  <c r="C11" s="1"/>
  <c r="B48"/>
  <c r="D15" s="1"/>
  <c r="C15" s="1"/>
  <c r="B52"/>
  <c r="D19" s="1"/>
  <c r="C19" s="1"/>
  <c r="B56"/>
  <c r="D23" s="1"/>
  <c r="C23" s="1"/>
  <c r="B60"/>
  <c r="D27" s="1"/>
  <c r="C27" s="1"/>
  <c r="B42"/>
  <c r="D9" s="1"/>
  <c r="C9" s="1"/>
  <c r="B46"/>
  <c r="D13" s="1"/>
  <c r="C13" s="1"/>
  <c r="B50"/>
  <c r="D17" s="1"/>
  <c r="C17" s="1"/>
  <c r="B54"/>
  <c r="D21" s="1"/>
  <c r="C21" s="1"/>
  <c r="B58"/>
  <c r="D25" s="1"/>
  <c r="C25" s="1"/>
  <c r="B62"/>
  <c r="D29" s="1"/>
  <c r="C29" s="1"/>
  <c r="B39"/>
  <c r="D6" s="1"/>
  <c r="B43"/>
  <c r="D10" s="1"/>
  <c r="C10" s="1"/>
  <c r="B47"/>
  <c r="D14" s="1"/>
  <c r="C14" s="1"/>
  <c r="B51"/>
  <c r="D18" s="1"/>
  <c r="C18" s="1"/>
  <c r="B55"/>
  <c r="D22" s="1"/>
  <c r="C22" s="1"/>
  <c r="B59"/>
  <c r="D26" s="1"/>
  <c r="C26" s="1"/>
  <c r="B41"/>
  <c r="D8" s="1"/>
  <c r="C8" s="1"/>
  <c r="B45"/>
  <c r="D12" s="1"/>
  <c r="C12" s="1"/>
  <c r="B49"/>
  <c r="D16" s="1"/>
  <c r="C16" s="1"/>
  <c r="B53"/>
  <c r="D20" s="1"/>
  <c r="C20" s="1"/>
  <c r="B57"/>
  <c r="D24" s="1"/>
  <c r="C24" s="1"/>
  <c r="G8"/>
  <c r="G9"/>
  <c r="G6"/>
  <c r="G10"/>
  <c r="G7"/>
  <c r="G13" l="1"/>
  <c r="C6"/>
</calcChain>
</file>

<file path=xl/sharedStrings.xml><?xml version="1.0" encoding="utf-8"?>
<sst xmlns="http://schemas.openxmlformats.org/spreadsheetml/2006/main" count="48" uniqueCount="48">
  <si>
    <t>Mean Abs. Percent Error</t>
  </si>
  <si>
    <t>Weighted Abs. Percent Error</t>
  </si>
  <si>
    <t>Theil's U2 Statistic</t>
  </si>
  <si>
    <t>Root Mean Squared Error</t>
  </si>
  <si>
    <t>Mean Abs. Error</t>
  </si>
  <si>
    <t>Obs</t>
  </si>
  <si>
    <t>Intercept</t>
  </si>
  <si>
    <t>Slope</t>
  </si>
  <si>
    <t>R-Square</t>
  </si>
  <si>
    <t>F-Ratio</t>
  </si>
  <si>
    <t>Prob(F)</t>
  </si>
  <si>
    <t>S.E.</t>
  </si>
  <si>
    <t>T-Test</t>
  </si>
  <si>
    <t>Prob(T)</t>
  </si>
  <si>
    <t>Resid. 1</t>
  </si>
  <si>
    <t>Resid. 2</t>
  </si>
  <si>
    <t>Resid. 3</t>
  </si>
  <si>
    <t>Resid. 4</t>
  </si>
  <si>
    <t>Resid. 5</t>
  </si>
  <si>
    <t>Resid. 6</t>
  </si>
  <si>
    <t>Resid. 7</t>
  </si>
  <si>
    <t>Resid. 8</t>
  </si>
  <si>
    <t>Resid. 9</t>
  </si>
  <si>
    <t>Resid. 10</t>
  </si>
  <si>
    <t>Resid. 11</t>
  </si>
  <si>
    <t>Resid. 12</t>
  </si>
  <si>
    <t>Resid. 13</t>
  </si>
  <si>
    <t>Resid. 14</t>
  </si>
  <si>
    <t>Resid. 15</t>
  </si>
  <si>
    <t>Resid. 16</t>
  </si>
  <si>
    <t>Resid. 17</t>
  </si>
  <si>
    <t>Resid. 18</t>
  </si>
  <si>
    <t>Resid. 19</t>
  </si>
  <si>
    <t>Resid. 20</t>
  </si>
  <si>
    <t>Resid. 21</t>
  </si>
  <si>
    <t>Resid. 22</t>
  </si>
  <si>
    <t>Resid. 23</t>
  </si>
  <si>
    <t>Resid. 24</t>
  </si>
  <si>
    <t>Residuals</t>
  </si>
  <si>
    <t>Y-Hat</t>
  </si>
  <si>
    <t>Y History</t>
  </si>
  <si>
    <t>Forecast Error Statistics</t>
  </si>
  <si>
    <t>Values</t>
  </si>
  <si>
    <t>Formulas</t>
  </si>
  <si>
    <t>Std Dev from Mean</t>
  </si>
  <si>
    <t>Std Dev of Residuals Trend</t>
  </si>
  <si>
    <t>Mean</t>
  </si>
  <si>
    <t>© 2011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</si>
</sst>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9"/>
      <name val="Arial"/>
    </font>
    <font>
      <sz val="8"/>
      <name val="Arial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zoomScale="125" workbookViewId="0">
      <selection activeCell="A2" sqref="A2"/>
    </sheetView>
  </sheetViews>
  <sheetFormatPr defaultRowHeight="12"/>
  <cols>
    <col min="6" max="6" width="27.42578125" customWidth="1"/>
  </cols>
  <sheetData>
    <row r="1" spans="1:9">
      <c r="A1" s="2" t="str">
        <f ca="1">_xll.WBNAME()</f>
        <v>Measuring Forecast Errors Demo.xlsx</v>
      </c>
    </row>
    <row r="2" spans="1:9">
      <c r="A2" t="s">
        <v>47</v>
      </c>
    </row>
    <row r="5" spans="1:9">
      <c r="A5" s="3" t="s">
        <v>5</v>
      </c>
      <c r="B5" s="3" t="s">
        <v>40</v>
      </c>
      <c r="C5" s="3" t="s">
        <v>39</v>
      </c>
      <c r="D5" s="3" t="s">
        <v>38</v>
      </c>
      <c r="F5" s="3" t="s">
        <v>41</v>
      </c>
      <c r="G5" s="3" t="s">
        <v>42</v>
      </c>
      <c r="H5" s="3" t="s">
        <v>43</v>
      </c>
      <c r="I5" s="4"/>
    </row>
    <row r="6" spans="1:9">
      <c r="A6">
        <v>1</v>
      </c>
      <c r="B6">
        <v>20.059999999999999</v>
      </c>
      <c r="C6">
        <f t="shared" ref="C6:C29" si="0">B6-D6</f>
        <v>21.062933333333341</v>
      </c>
      <c r="D6">
        <f t="shared" ref="D6:D29" si="1">B39</f>
        <v>-1.0029333333333412</v>
      </c>
      <c r="F6" s="5" t="s">
        <v>0</v>
      </c>
      <c r="G6" s="1">
        <f>_xll.MAPE(D6:D29,B6:B29)</f>
        <v>5.226447051748532</v>
      </c>
      <c r="H6" t="str">
        <f ca="1">_xll.VFORMULA(G6)</f>
        <v>=MAPE(D6:D29,B6:B29)</v>
      </c>
    </row>
    <row r="7" spans="1:9">
      <c r="A7">
        <v>2</v>
      </c>
      <c r="B7">
        <v>20.34</v>
      </c>
      <c r="C7">
        <f t="shared" si="0"/>
        <v>21.52970724637682</v>
      </c>
      <c r="D7">
        <f t="shared" si="1"/>
        <v>-1.1897072463768184</v>
      </c>
      <c r="F7" s="5" t="s">
        <v>1</v>
      </c>
      <c r="G7" s="1">
        <f>_xll.WAPE(D6:D29,B6:B29)</f>
        <v>5.295107593285362</v>
      </c>
      <c r="H7" t="str">
        <f ca="1">_xll.VFORMULA(G7)</f>
        <v>=WAPE(D6:D29,B6:B29)</v>
      </c>
    </row>
    <row r="8" spans="1:9">
      <c r="A8">
        <v>3</v>
      </c>
      <c r="B8">
        <v>21.41</v>
      </c>
      <c r="C8">
        <f t="shared" si="0"/>
        <v>21.996481159420298</v>
      </c>
      <c r="D8">
        <f t="shared" si="1"/>
        <v>-0.58648115942029655</v>
      </c>
      <c r="F8" s="5" t="s">
        <v>2</v>
      </c>
      <c r="G8" s="1">
        <f>_xll.THEILU2(D6:D29,B6:B29)</f>
        <v>6.4247212751642635E-2</v>
      </c>
      <c r="H8" t="str">
        <f ca="1">_xll.VFORMULA(G8)</f>
        <v>=THEILU2(D6:D29,B6:B29)</v>
      </c>
    </row>
    <row r="9" spans="1:9">
      <c r="A9">
        <v>4</v>
      </c>
      <c r="B9">
        <v>22.51</v>
      </c>
      <c r="C9">
        <f t="shared" si="0"/>
        <v>22.463255072463774</v>
      </c>
      <c r="D9">
        <f t="shared" si="1"/>
        <v>4.674492753622661E-2</v>
      </c>
      <c r="F9" s="5" t="s">
        <v>3</v>
      </c>
      <c r="G9" s="1">
        <f>_xll.RMSE(D6:D29)</f>
        <v>1.7142906034120531</v>
      </c>
      <c r="H9" t="str">
        <f ca="1">_xll.VFORMULA(G9)</f>
        <v>=RMSE(D6:D29)</v>
      </c>
    </row>
    <row r="10" spans="1:9">
      <c r="A10">
        <v>5</v>
      </c>
      <c r="B10">
        <v>23.9</v>
      </c>
      <c r="C10">
        <f t="shared" si="0"/>
        <v>22.930028985507253</v>
      </c>
      <c r="D10">
        <f t="shared" si="1"/>
        <v>0.96997101449274536</v>
      </c>
      <c r="F10" s="5" t="s">
        <v>4</v>
      </c>
      <c r="G10" s="1">
        <f>_xll.MAE(D6:D29)</f>
        <v>1.3995410628019318</v>
      </c>
      <c r="H10" t="str">
        <f ca="1">_xll.VFORMULA(G10)</f>
        <v>=MAE(D6:D29)</v>
      </c>
    </row>
    <row r="11" spans="1:9">
      <c r="A11">
        <v>6</v>
      </c>
      <c r="B11">
        <v>25.12</v>
      </c>
      <c r="C11">
        <f t="shared" si="0"/>
        <v>23.396802898550732</v>
      </c>
      <c r="D11">
        <f t="shared" si="1"/>
        <v>1.7231971014492693</v>
      </c>
      <c r="F11" s="5" t="s">
        <v>46</v>
      </c>
      <c r="G11">
        <f>AVERAGE(B6:B29)</f>
        <v>26.430833333333339</v>
      </c>
      <c r="H11" t="str">
        <f ca="1">_xll.VFORMULA(G11)</f>
        <v>=AVERAGE(B6:B29)</v>
      </c>
    </row>
    <row r="12" spans="1:9">
      <c r="A12">
        <v>7</v>
      </c>
      <c r="B12">
        <v>24.15</v>
      </c>
      <c r="C12">
        <f t="shared" si="0"/>
        <v>23.863576811594211</v>
      </c>
      <c r="D12">
        <f t="shared" si="1"/>
        <v>0.28642318840578884</v>
      </c>
      <c r="F12" s="5" t="s">
        <v>44</v>
      </c>
      <c r="G12">
        <f>STDEVP(B6:B29)</f>
        <v>3.6577006856159309</v>
      </c>
      <c r="H12" t="str">
        <f ca="1">_xll.VFORMULA(G12)</f>
        <v>=STDEVP(B6:B29)</v>
      </c>
    </row>
    <row r="13" spans="1:9">
      <c r="A13">
        <v>8</v>
      </c>
      <c r="B13">
        <v>24.02</v>
      </c>
      <c r="C13">
        <f t="shared" si="0"/>
        <v>24.33035072463769</v>
      </c>
      <c r="D13">
        <f t="shared" si="1"/>
        <v>-0.31035072463768865</v>
      </c>
      <c r="F13" s="5" t="s">
        <v>45</v>
      </c>
      <c r="G13">
        <f>STDEVP(D6:D29)</f>
        <v>1.7142906034120531</v>
      </c>
      <c r="H13" t="str">
        <f ca="1">_xll.VFORMULA(G13)</f>
        <v>=STDEVP(D6:D29)</v>
      </c>
    </row>
    <row r="14" spans="1:9">
      <c r="A14">
        <v>9</v>
      </c>
      <c r="B14">
        <v>23.7</v>
      </c>
      <c r="C14">
        <f t="shared" si="0"/>
        <v>24.797124637681165</v>
      </c>
      <c r="D14">
        <f t="shared" si="1"/>
        <v>-1.0971246376811674</v>
      </c>
    </row>
    <row r="15" spans="1:9">
      <c r="A15">
        <v>10</v>
      </c>
      <c r="B15">
        <v>23.11</v>
      </c>
      <c r="C15">
        <f t="shared" si="0"/>
        <v>25.263898550724644</v>
      </c>
      <c r="D15">
        <f t="shared" si="1"/>
        <v>-2.1538985507246453</v>
      </c>
    </row>
    <row r="16" spans="1:9">
      <c r="A16">
        <v>11</v>
      </c>
      <c r="B16">
        <v>23.36</v>
      </c>
      <c r="C16">
        <f t="shared" si="0"/>
        <v>25.730672463768123</v>
      </c>
      <c r="D16">
        <f t="shared" si="1"/>
        <v>-2.3706724637681234</v>
      </c>
    </row>
    <row r="17" spans="1:10">
      <c r="A17">
        <v>12</v>
      </c>
      <c r="B17">
        <v>24.88</v>
      </c>
      <c r="C17">
        <f t="shared" si="0"/>
        <v>26.197446376811602</v>
      </c>
      <c r="D17">
        <f t="shared" si="1"/>
        <v>-1.3174463768116027</v>
      </c>
    </row>
    <row r="18" spans="1:10">
      <c r="A18">
        <v>13</v>
      </c>
      <c r="B18">
        <v>27.3</v>
      </c>
      <c r="C18">
        <f t="shared" si="0"/>
        <v>26.664220289855081</v>
      </c>
      <c r="D18">
        <f t="shared" si="1"/>
        <v>0.63577971014492096</v>
      </c>
    </row>
    <row r="19" spans="1:10">
      <c r="A19">
        <v>14</v>
      </c>
      <c r="B19">
        <v>29.32</v>
      </c>
      <c r="C19">
        <f t="shared" si="0"/>
        <v>27.130994202898556</v>
      </c>
      <c r="D19">
        <f t="shared" si="1"/>
        <v>2.1890057971014425</v>
      </c>
    </row>
    <row r="20" spans="1:10">
      <c r="A20">
        <v>15</v>
      </c>
      <c r="B20">
        <v>31.28</v>
      </c>
      <c r="C20">
        <f t="shared" si="0"/>
        <v>27.597768115942038</v>
      </c>
      <c r="D20">
        <f t="shared" si="1"/>
        <v>3.6822318840579644</v>
      </c>
      <c r="H20" s="6"/>
      <c r="I20" s="6"/>
      <c r="J20" s="6"/>
    </row>
    <row r="21" spans="1:10">
      <c r="A21">
        <v>16</v>
      </c>
      <c r="B21">
        <v>30.75</v>
      </c>
      <c r="C21">
        <f t="shared" si="0"/>
        <v>28.064542028985514</v>
      </c>
      <c r="D21">
        <f t="shared" si="1"/>
        <v>2.6854579710144852</v>
      </c>
      <c r="H21" s="6"/>
      <c r="I21" s="6"/>
      <c r="J21" s="6"/>
    </row>
    <row r="22" spans="1:10">
      <c r="A22">
        <v>17</v>
      </c>
      <c r="B22">
        <v>30.19</v>
      </c>
      <c r="C22">
        <f t="shared" si="0"/>
        <v>28.531315942028993</v>
      </c>
      <c r="D22">
        <f t="shared" si="1"/>
        <v>1.6586840579710085</v>
      </c>
      <c r="H22" s="6"/>
      <c r="I22" s="6"/>
      <c r="J22" s="6"/>
    </row>
    <row r="23" spans="1:10">
      <c r="A23">
        <v>18</v>
      </c>
      <c r="B23">
        <v>30.35</v>
      </c>
      <c r="C23">
        <f t="shared" si="0"/>
        <v>28.998089855072472</v>
      </c>
      <c r="D23">
        <f t="shared" si="1"/>
        <v>1.3519101449275297</v>
      </c>
      <c r="H23" s="6"/>
      <c r="I23" s="6"/>
      <c r="J23" s="6"/>
    </row>
    <row r="24" spans="1:10">
      <c r="A24">
        <v>19</v>
      </c>
      <c r="B24">
        <v>29.67</v>
      </c>
      <c r="C24">
        <f t="shared" si="0"/>
        <v>29.464863768115947</v>
      </c>
      <c r="D24">
        <f t="shared" si="1"/>
        <v>0.20513623188405283</v>
      </c>
      <c r="H24" s="6"/>
      <c r="I24" s="6"/>
      <c r="J24" s="6"/>
    </row>
    <row r="25" spans="1:10">
      <c r="A25">
        <v>20</v>
      </c>
      <c r="B25">
        <v>30.25</v>
      </c>
      <c r="C25">
        <f t="shared" si="0"/>
        <v>29.93163768115943</v>
      </c>
      <c r="D25">
        <f t="shared" si="1"/>
        <v>0.3183623188405722</v>
      </c>
      <c r="H25" s="6"/>
      <c r="I25" s="6"/>
      <c r="J25" s="6"/>
    </row>
    <row r="26" spans="1:10">
      <c r="A26">
        <v>21</v>
      </c>
      <c r="B26">
        <v>31.44</v>
      </c>
      <c r="C26">
        <f t="shared" si="0"/>
        <v>30.398411594202905</v>
      </c>
      <c r="D26">
        <f t="shared" si="1"/>
        <v>1.0415884057970946</v>
      </c>
      <c r="H26" s="6"/>
      <c r="I26" s="6"/>
      <c r="J26" s="6"/>
    </row>
    <row r="27" spans="1:10">
      <c r="A27">
        <v>22</v>
      </c>
      <c r="B27">
        <v>29.94</v>
      </c>
      <c r="C27">
        <f t="shared" si="0"/>
        <v>30.865185507246384</v>
      </c>
      <c r="D27">
        <f t="shared" si="1"/>
        <v>-0.9251855072463826</v>
      </c>
      <c r="H27" s="6"/>
      <c r="I27" s="6"/>
      <c r="J27" s="6"/>
    </row>
    <row r="28" spans="1:10">
      <c r="A28">
        <v>23</v>
      </c>
      <c r="B28">
        <v>29.04</v>
      </c>
      <c r="C28">
        <f t="shared" si="0"/>
        <v>31.331959420289863</v>
      </c>
      <c r="D28">
        <f t="shared" si="1"/>
        <v>-2.2919594202898637</v>
      </c>
      <c r="H28" s="6"/>
      <c r="I28" s="6"/>
      <c r="J28" s="6"/>
    </row>
    <row r="29" spans="1:10">
      <c r="A29">
        <v>24</v>
      </c>
      <c r="B29">
        <v>28.25</v>
      </c>
      <c r="C29">
        <f t="shared" si="0"/>
        <v>31.798733333333342</v>
      </c>
      <c r="D29">
        <f t="shared" si="1"/>
        <v>-3.5487333333333417</v>
      </c>
      <c r="H29" s="6"/>
      <c r="I29" s="6"/>
      <c r="J29" s="6"/>
    </row>
    <row r="30" spans="1:10">
      <c r="H30" s="6"/>
      <c r="I30" s="6"/>
      <c r="J30" s="6"/>
    </row>
    <row r="31" spans="1:10">
      <c r="A31" s="2" t="s">
        <v>6</v>
      </c>
      <c r="B31">
        <f>INTERCEPT(Sheet1!B6:B29,Sheet1!$A$6:$A$29)</f>
        <v>20.596159420289862</v>
      </c>
      <c r="H31" s="6"/>
      <c r="I31" s="6"/>
      <c r="J31" s="6"/>
    </row>
    <row r="32" spans="1:10">
      <c r="A32" s="2" t="s">
        <v>7</v>
      </c>
      <c r="B32">
        <f>SLOPE(Sheet1!B6:B29,Sheet1!$A$6:$A$29)</f>
        <v>0.46677391304347832</v>
      </c>
      <c r="H32" s="6"/>
      <c r="I32" s="6"/>
      <c r="J32" s="6"/>
    </row>
    <row r="33" spans="1:10">
      <c r="A33" s="2" t="s">
        <v>8</v>
      </c>
      <c r="B33">
        <f>RSQ(Sheet1!B6:B29,Sheet1!$A$6:$A$29)</f>
        <v>0.78033919955383979</v>
      </c>
      <c r="H33" s="6"/>
      <c r="I33" s="6"/>
      <c r="J33" s="6"/>
    </row>
    <row r="34" spans="1:10">
      <c r="A34" s="2" t="s">
        <v>9</v>
      </c>
      <c r="B34">
        <f>INDEX(LINEST(Sheet1!B6:B29,Sheet1!$A$6:$A$29,1,1),4,1)</f>
        <v>78.154419702172774</v>
      </c>
      <c r="H34" s="6"/>
      <c r="I34" s="6"/>
      <c r="J34" s="6"/>
    </row>
    <row r="35" spans="1:10">
      <c r="A35" s="2" t="s">
        <v>10</v>
      </c>
      <c r="B35">
        <f>FDIST(ABS(Sheet1!B34),1,COUNT(Sheet1!B6:B29)-2)</f>
        <v>1.0813524958358399E-8</v>
      </c>
      <c r="H35" s="6"/>
      <c r="I35" s="6"/>
      <c r="J35" s="6"/>
    </row>
    <row r="36" spans="1:10">
      <c r="A36" s="2" t="s">
        <v>11</v>
      </c>
      <c r="B36">
        <f>INDEX(LINEST(Sheet1!B6:B29,Sheet1!$A$6:$A$29,1,1),2,1)</f>
        <v>5.2799499395281009E-2</v>
      </c>
      <c r="H36" s="6"/>
      <c r="I36" s="6"/>
      <c r="J36" s="6"/>
    </row>
    <row r="37" spans="1:10">
      <c r="A37" s="2" t="s">
        <v>12</v>
      </c>
      <c r="B37">
        <f>Sheet1!B32/Sheet1!B36</f>
        <v>8.8404988378582345</v>
      </c>
      <c r="H37" s="6"/>
      <c r="I37" s="6"/>
      <c r="J37" s="6"/>
    </row>
    <row r="38" spans="1:10">
      <c r="A38" s="2" t="s">
        <v>13</v>
      </c>
      <c r="B38">
        <f>TDIST(ABS(Sheet1!B37),COUNT(Sheet1!B6:B29)-1,2)</f>
        <v>7.4119981760822057E-9</v>
      </c>
      <c r="H38" s="6"/>
      <c r="I38" s="6"/>
      <c r="J38" s="6"/>
    </row>
    <row r="39" spans="1:10">
      <c r="A39" s="2" t="s">
        <v>14</v>
      </c>
      <c r="B39">
        <f>Sheet1!B6-Sheet1!B31-Sheet1!B32*Sheet1!$A$6</f>
        <v>-1.0029333333333412</v>
      </c>
      <c r="H39" s="6"/>
      <c r="I39" s="6"/>
      <c r="J39" s="6"/>
    </row>
    <row r="40" spans="1:10">
      <c r="A40" s="2" t="s">
        <v>15</v>
      </c>
      <c r="B40">
        <f>Sheet1!B7-Sheet1!B31-Sheet1!B32*Sheet1!$A$7</f>
        <v>-1.1897072463768184</v>
      </c>
      <c r="H40" s="6"/>
      <c r="I40" s="6"/>
      <c r="J40" s="6"/>
    </row>
    <row r="41" spans="1:10">
      <c r="A41" s="2" t="s">
        <v>16</v>
      </c>
      <c r="B41">
        <f>Sheet1!B8-Sheet1!B31-Sheet1!B32*Sheet1!$A$8</f>
        <v>-0.58648115942029655</v>
      </c>
      <c r="H41" s="6"/>
      <c r="I41" s="6"/>
      <c r="J41" s="6"/>
    </row>
    <row r="42" spans="1:10">
      <c r="A42" s="2" t="s">
        <v>17</v>
      </c>
      <c r="B42">
        <f>Sheet1!B9-Sheet1!B31-Sheet1!B32*Sheet1!$A$9</f>
        <v>4.674492753622661E-2</v>
      </c>
      <c r="H42" s="6"/>
      <c r="I42" s="6"/>
      <c r="J42" s="6"/>
    </row>
    <row r="43" spans="1:10">
      <c r="A43" s="2" t="s">
        <v>18</v>
      </c>
      <c r="B43">
        <f>Sheet1!B10-Sheet1!B31-Sheet1!B32*Sheet1!$A$10</f>
        <v>0.96997101449274536</v>
      </c>
      <c r="H43" s="6"/>
      <c r="I43" s="6"/>
      <c r="J43" s="6"/>
    </row>
    <row r="44" spans="1:10">
      <c r="A44" s="2" t="s">
        <v>19</v>
      </c>
      <c r="B44">
        <f>Sheet1!B11-Sheet1!B31-Sheet1!B32*Sheet1!$A$11</f>
        <v>1.7231971014492693</v>
      </c>
      <c r="H44" s="6"/>
      <c r="I44" s="6"/>
      <c r="J44" s="6"/>
    </row>
    <row r="45" spans="1:10">
      <c r="A45" s="2" t="s">
        <v>20</v>
      </c>
      <c r="B45">
        <f>Sheet1!B12-Sheet1!B31-Sheet1!B32*Sheet1!$A$12</f>
        <v>0.28642318840578884</v>
      </c>
      <c r="H45" s="6"/>
      <c r="I45" s="6"/>
      <c r="J45" s="6"/>
    </row>
    <row r="46" spans="1:10">
      <c r="A46" s="2" t="s">
        <v>21</v>
      </c>
      <c r="B46">
        <f>Sheet1!B13-Sheet1!B31-Sheet1!B32*Sheet1!$A$13</f>
        <v>-0.31035072463768865</v>
      </c>
      <c r="H46" s="6"/>
      <c r="I46" s="6"/>
      <c r="J46" s="6"/>
    </row>
    <row r="47" spans="1:10">
      <c r="A47" s="2" t="s">
        <v>22</v>
      </c>
      <c r="B47">
        <f>Sheet1!B14-Sheet1!B31-Sheet1!B32*Sheet1!$A$14</f>
        <v>-1.0971246376811674</v>
      </c>
      <c r="H47" s="6"/>
      <c r="I47" s="6"/>
      <c r="J47" s="6"/>
    </row>
    <row r="48" spans="1:10">
      <c r="A48" s="2" t="s">
        <v>23</v>
      </c>
      <c r="B48">
        <f>Sheet1!B15-Sheet1!B31-Sheet1!B32*Sheet1!$A$15</f>
        <v>-2.1538985507246453</v>
      </c>
      <c r="H48" s="6"/>
      <c r="I48" s="6"/>
      <c r="J48" s="6"/>
    </row>
    <row r="49" spans="1:10">
      <c r="A49" s="2" t="s">
        <v>24</v>
      </c>
      <c r="B49">
        <f>Sheet1!B16-Sheet1!B31-Sheet1!B32*Sheet1!$A$16</f>
        <v>-2.3706724637681234</v>
      </c>
      <c r="H49" s="6"/>
      <c r="I49" s="6"/>
      <c r="J49" s="6"/>
    </row>
    <row r="50" spans="1:10">
      <c r="A50" s="2" t="s">
        <v>25</v>
      </c>
      <c r="B50">
        <f>Sheet1!B17-Sheet1!B31-Sheet1!B32*Sheet1!$A$17</f>
        <v>-1.3174463768116027</v>
      </c>
      <c r="H50" s="6"/>
      <c r="I50" s="6"/>
      <c r="J50" s="6"/>
    </row>
    <row r="51" spans="1:10">
      <c r="A51" s="2" t="s">
        <v>26</v>
      </c>
      <c r="B51">
        <f>Sheet1!B18-Sheet1!B31-Sheet1!B32*Sheet1!$A$18</f>
        <v>0.63577971014492096</v>
      </c>
      <c r="H51" s="6"/>
      <c r="I51" s="6"/>
      <c r="J51" s="6"/>
    </row>
    <row r="52" spans="1:10">
      <c r="A52" s="2" t="s">
        <v>27</v>
      </c>
      <c r="B52">
        <f>Sheet1!B19-Sheet1!B31-Sheet1!B32*Sheet1!$A$19</f>
        <v>2.1890057971014425</v>
      </c>
      <c r="H52" s="6"/>
      <c r="I52" s="6"/>
      <c r="J52" s="6"/>
    </row>
    <row r="53" spans="1:10">
      <c r="A53" s="2" t="s">
        <v>28</v>
      </c>
      <c r="B53">
        <f>Sheet1!B20-Sheet1!B31-Sheet1!B32*Sheet1!$A$20</f>
        <v>3.6822318840579644</v>
      </c>
      <c r="H53" s="6"/>
      <c r="I53" s="6"/>
      <c r="J53" s="6"/>
    </row>
    <row r="54" spans="1:10">
      <c r="A54" s="2" t="s">
        <v>29</v>
      </c>
      <c r="B54">
        <f>Sheet1!B21-Sheet1!B31-Sheet1!B32*Sheet1!$A$21</f>
        <v>2.6854579710144852</v>
      </c>
      <c r="H54" s="6"/>
      <c r="I54" s="6"/>
      <c r="J54" s="6"/>
    </row>
    <row r="55" spans="1:10">
      <c r="A55" s="2" t="s">
        <v>30</v>
      </c>
      <c r="B55">
        <f>Sheet1!B22-Sheet1!B31-Sheet1!B32*Sheet1!$A$22</f>
        <v>1.6586840579710085</v>
      </c>
      <c r="H55" s="6"/>
      <c r="I55" s="6"/>
      <c r="J55" s="6"/>
    </row>
    <row r="56" spans="1:10">
      <c r="A56" s="2" t="s">
        <v>31</v>
      </c>
      <c r="B56">
        <f>Sheet1!B23-Sheet1!B31-Sheet1!B32*Sheet1!$A$23</f>
        <v>1.3519101449275297</v>
      </c>
      <c r="H56" s="6"/>
      <c r="I56" s="6"/>
      <c r="J56" s="6"/>
    </row>
    <row r="57" spans="1:10">
      <c r="A57" s="2" t="s">
        <v>32</v>
      </c>
      <c r="B57">
        <f>Sheet1!B24-Sheet1!B31-Sheet1!B32*Sheet1!$A$24</f>
        <v>0.20513623188405283</v>
      </c>
      <c r="H57" s="6"/>
      <c r="I57" s="6"/>
      <c r="J57" s="6"/>
    </row>
    <row r="58" spans="1:10">
      <c r="A58" s="2" t="s">
        <v>33</v>
      </c>
      <c r="B58">
        <f>Sheet1!B25-Sheet1!B31-Sheet1!B32*Sheet1!$A$25</f>
        <v>0.3183623188405722</v>
      </c>
      <c r="H58" s="6"/>
      <c r="I58" s="6"/>
      <c r="J58" s="6"/>
    </row>
    <row r="59" spans="1:10">
      <c r="A59" s="2" t="s">
        <v>34</v>
      </c>
      <c r="B59">
        <f>Sheet1!B26-Sheet1!B31-Sheet1!B32*Sheet1!$A$26</f>
        <v>1.0415884057970946</v>
      </c>
      <c r="H59" s="6"/>
      <c r="I59" s="6"/>
      <c r="J59" s="6"/>
    </row>
    <row r="60" spans="1:10">
      <c r="A60" s="2" t="s">
        <v>35</v>
      </c>
      <c r="B60">
        <f>Sheet1!B27-Sheet1!B31-Sheet1!B32*Sheet1!$A$27</f>
        <v>-0.9251855072463826</v>
      </c>
      <c r="H60" s="6"/>
      <c r="I60" s="6"/>
      <c r="J60" s="6"/>
    </row>
    <row r="61" spans="1:10">
      <c r="A61" s="2" t="s">
        <v>36</v>
      </c>
      <c r="B61">
        <f>Sheet1!B28-Sheet1!B31-Sheet1!B32*Sheet1!$A$28</f>
        <v>-2.2919594202898637</v>
      </c>
      <c r="H61" s="6"/>
      <c r="I61" s="6"/>
      <c r="J61" s="6"/>
    </row>
    <row r="62" spans="1:10">
      <c r="A62" s="2" t="s">
        <v>37</v>
      </c>
      <c r="B62">
        <f>Sheet1!B29-Sheet1!B31-Sheet1!B32*Sheet1!$A$29</f>
        <v>-3.5487333333333417</v>
      </c>
      <c r="H62" s="6"/>
      <c r="I62" s="6"/>
      <c r="J62" s="6"/>
    </row>
    <row r="63" spans="1:10">
      <c r="H63" s="6"/>
      <c r="I63" s="6"/>
      <c r="J63" s="6"/>
    </row>
    <row r="64" spans="1:10">
      <c r="H64" s="6"/>
      <c r="I64" s="6"/>
      <c r="J64" s="6"/>
    </row>
    <row r="65" spans="8:10">
      <c r="H65" s="6"/>
      <c r="I65" s="6"/>
      <c r="J65" s="6"/>
    </row>
    <row r="66" spans="8:10">
      <c r="H66" s="6"/>
      <c r="I66" s="6"/>
      <c r="J66" s="6"/>
    </row>
    <row r="67" spans="8:10">
      <c r="H67" s="6"/>
      <c r="I67" s="6"/>
      <c r="J67" s="6"/>
    </row>
    <row r="68" spans="8:10">
      <c r="H68" s="6"/>
      <c r="I68" s="6"/>
      <c r="J68" s="6"/>
    </row>
    <row r="69" spans="8:10">
      <c r="H69" s="6"/>
      <c r="I69" s="6"/>
      <c r="J69" s="6"/>
    </row>
    <row r="70" spans="8:10">
      <c r="H70" s="6"/>
      <c r="I70" s="6"/>
      <c r="J70" s="6"/>
    </row>
    <row r="71" spans="8:10">
      <c r="H71" s="6"/>
      <c r="I71" s="6"/>
      <c r="J71" s="6"/>
    </row>
    <row r="72" spans="8:10">
      <c r="H72" s="6"/>
      <c r="I72" s="6"/>
      <c r="J72" s="6"/>
    </row>
    <row r="73" spans="8:10">
      <c r="H73" s="6"/>
      <c r="I73" s="6"/>
      <c r="J73" s="6"/>
    </row>
    <row r="74" spans="8:10">
      <c r="H74" s="6"/>
      <c r="I74" s="6"/>
      <c r="J74" s="6"/>
    </row>
    <row r="75" spans="8:10">
      <c r="H75" s="6"/>
      <c r="I75" s="6"/>
      <c r="J75" s="6"/>
    </row>
    <row r="76" spans="8:10">
      <c r="H76" s="6"/>
      <c r="I76" s="6"/>
      <c r="J76" s="6"/>
    </row>
    <row r="77" spans="8:10">
      <c r="H77" s="6"/>
      <c r="I77" s="6"/>
      <c r="J77" s="6"/>
    </row>
    <row r="78" spans="8:10">
      <c r="H78" s="6"/>
      <c r="I78" s="6"/>
      <c r="J78" s="6"/>
    </row>
    <row r="79" spans="8:10">
      <c r="H79" s="6"/>
      <c r="I79" s="6"/>
      <c r="J79" s="6"/>
    </row>
    <row r="80" spans="8:10">
      <c r="H80" s="6"/>
      <c r="I80" s="6"/>
      <c r="J80" s="6"/>
    </row>
    <row r="81" spans="8:10">
      <c r="H81" s="6"/>
      <c r="I81" s="6"/>
      <c r="J81" s="6"/>
    </row>
    <row r="82" spans="8:10">
      <c r="H82" s="6"/>
      <c r="I82" s="6"/>
      <c r="J82" s="6"/>
    </row>
    <row r="83" spans="8:10">
      <c r="H83" s="6"/>
      <c r="I83" s="6"/>
      <c r="J83" s="6"/>
    </row>
    <row r="84" spans="8:10">
      <c r="H84" s="6"/>
      <c r="I84" s="6"/>
      <c r="J84" s="6"/>
    </row>
    <row r="85" spans="8:10">
      <c r="H85" s="6"/>
      <c r="I85" s="6"/>
      <c r="J85" s="6"/>
    </row>
    <row r="86" spans="8:10">
      <c r="H86" s="6"/>
      <c r="I86" s="6"/>
      <c r="J86" s="6"/>
    </row>
    <row r="87" spans="8:10">
      <c r="H87" s="6"/>
      <c r="I87" s="6"/>
      <c r="J87" s="6"/>
    </row>
    <row r="88" spans="8:10">
      <c r="H88" s="6"/>
      <c r="I88" s="6"/>
      <c r="J88" s="6"/>
    </row>
    <row r="89" spans="8:10">
      <c r="H89" s="6"/>
      <c r="I89" s="6"/>
      <c r="J89" s="6"/>
    </row>
    <row r="90" spans="8:10">
      <c r="H90" s="6"/>
      <c r="I90" s="6"/>
      <c r="J90" s="6"/>
    </row>
    <row r="91" spans="8:10">
      <c r="H91" s="6"/>
      <c r="I91" s="6"/>
      <c r="J91" s="6"/>
    </row>
    <row r="92" spans="8:10">
      <c r="H92" s="6"/>
      <c r="I92" s="6"/>
      <c r="J92" s="6"/>
    </row>
    <row r="93" spans="8:10">
      <c r="H93" s="6"/>
      <c r="I93" s="6"/>
      <c r="J93" s="6"/>
    </row>
    <row r="94" spans="8:10">
      <c r="H94" s="6"/>
      <c r="I94" s="6"/>
      <c r="J94" s="6"/>
    </row>
    <row r="95" spans="8:10">
      <c r="H95" s="6"/>
      <c r="I95" s="6"/>
      <c r="J95" s="6"/>
    </row>
    <row r="96" spans="8:10">
      <c r="H96" s="6"/>
      <c r="I96" s="6"/>
      <c r="J96" s="6"/>
    </row>
    <row r="97" spans="8:10">
      <c r="H97" s="6"/>
      <c r="I97" s="6"/>
      <c r="J97" s="6"/>
    </row>
    <row r="98" spans="8:10">
      <c r="H98" s="6"/>
      <c r="I98" s="6"/>
      <c r="J98" s="6"/>
    </row>
    <row r="99" spans="8:10">
      <c r="H99" s="6"/>
      <c r="I99" s="6"/>
      <c r="J99" s="6"/>
    </row>
    <row r="100" spans="8:10">
      <c r="H100" s="6"/>
      <c r="I100" s="6"/>
      <c r="J100" s="6"/>
    </row>
    <row r="101" spans="8:10">
      <c r="H101" s="6"/>
      <c r="I101" s="6"/>
      <c r="J101" s="6"/>
    </row>
    <row r="102" spans="8:10">
      <c r="H102" s="6"/>
      <c r="I102" s="6"/>
      <c r="J102" s="6"/>
    </row>
    <row r="103" spans="8:10">
      <c r="H103" s="6"/>
      <c r="I103" s="6"/>
      <c r="J103" s="6"/>
    </row>
    <row r="104" spans="8:10">
      <c r="H104" s="6"/>
      <c r="I104" s="6"/>
      <c r="J104" s="6"/>
    </row>
    <row r="105" spans="8:10">
      <c r="H105" s="6"/>
      <c r="I105" s="6"/>
      <c r="J105" s="6"/>
    </row>
    <row r="106" spans="8:10">
      <c r="H106" s="6"/>
      <c r="I106" s="6"/>
      <c r="J106" s="6"/>
    </row>
    <row r="107" spans="8:10">
      <c r="H107" s="6"/>
      <c r="I107" s="6"/>
      <c r="J107" s="6"/>
    </row>
    <row r="108" spans="8:10">
      <c r="H108" s="6"/>
      <c r="I108" s="6"/>
      <c r="J108" s="6"/>
    </row>
    <row r="109" spans="8:10">
      <c r="H109" s="6"/>
      <c r="I109" s="6"/>
      <c r="J109" s="6"/>
    </row>
    <row r="110" spans="8:10">
      <c r="H110" s="6"/>
      <c r="I110" s="6"/>
      <c r="J110" s="6"/>
    </row>
    <row r="111" spans="8:10">
      <c r="H111" s="6"/>
      <c r="I111" s="6"/>
      <c r="J111" s="6"/>
    </row>
    <row r="112" spans="8:10">
      <c r="H112" s="6"/>
      <c r="I112" s="6"/>
      <c r="J112" s="6"/>
    </row>
    <row r="113" spans="8:10">
      <c r="H113" s="6"/>
      <c r="I113" s="6"/>
      <c r="J113" s="6"/>
    </row>
    <row r="114" spans="8:10">
      <c r="H114" s="6"/>
      <c r="I114" s="6"/>
      <c r="J114" s="6"/>
    </row>
    <row r="115" spans="8:10">
      <c r="H115" s="6"/>
      <c r="I115" s="6"/>
      <c r="J115" s="6"/>
    </row>
    <row r="116" spans="8:10">
      <c r="H116" s="6"/>
      <c r="I116" s="6"/>
      <c r="J116" s="6"/>
    </row>
    <row r="117" spans="8:10">
      <c r="H117" s="6"/>
      <c r="I117" s="6"/>
      <c r="J117" s="6"/>
    </row>
    <row r="118" spans="8:10">
      <c r="H118" s="6"/>
      <c r="I118" s="6"/>
      <c r="J118" s="6"/>
    </row>
    <row r="119" spans="8:10">
      <c r="H119" s="6"/>
      <c r="I119" s="6"/>
      <c r="J119" s="6"/>
    </row>
    <row r="120" spans="8:10">
      <c r="H120" s="6"/>
      <c r="I120" s="6"/>
      <c r="J120" s="6"/>
    </row>
    <row r="121" spans="8:10">
      <c r="H121" s="6"/>
      <c r="I121" s="6"/>
      <c r="J121" s="6"/>
    </row>
    <row r="122" spans="8:10">
      <c r="H122" s="6"/>
      <c r="I122" s="6"/>
      <c r="J122" s="6"/>
    </row>
    <row r="123" spans="8:10">
      <c r="H123" s="6"/>
      <c r="I123" s="6"/>
      <c r="J123" s="6"/>
    </row>
    <row r="124" spans="8:10">
      <c r="H124" s="6"/>
      <c r="I124" s="6"/>
      <c r="J124" s="6"/>
    </row>
    <row r="125" spans="8:10">
      <c r="H125" s="6"/>
      <c r="I125" s="6"/>
      <c r="J125" s="6"/>
    </row>
    <row r="126" spans="8:10">
      <c r="H126" s="6"/>
      <c r="I126" s="6"/>
      <c r="J126" s="6"/>
    </row>
    <row r="127" spans="8:10">
      <c r="H127" s="6"/>
      <c r="I127" s="6"/>
      <c r="J127" s="6"/>
    </row>
    <row r="128" spans="8:10">
      <c r="H128" s="6"/>
      <c r="I128" s="6"/>
      <c r="J128" s="6"/>
    </row>
    <row r="129" spans="8:10">
      <c r="H129" s="6"/>
      <c r="I129" s="6"/>
      <c r="J129" s="6"/>
    </row>
    <row r="130" spans="8:10">
      <c r="H130" s="6"/>
      <c r="I130" s="6"/>
      <c r="J130" s="6"/>
    </row>
    <row r="131" spans="8:10">
      <c r="H131" s="6"/>
      <c r="I131" s="6"/>
      <c r="J131" s="6"/>
    </row>
    <row r="132" spans="8:10">
      <c r="H132" s="6"/>
      <c r="I132" s="6"/>
      <c r="J132" s="6"/>
    </row>
    <row r="133" spans="8:10">
      <c r="H133" s="6"/>
      <c r="I133" s="6"/>
      <c r="J133" s="6"/>
    </row>
    <row r="134" spans="8:10">
      <c r="H134" s="6"/>
      <c r="I134" s="6"/>
      <c r="J134" s="6"/>
    </row>
    <row r="135" spans="8:10">
      <c r="H135" s="6"/>
      <c r="I135" s="6"/>
      <c r="J135" s="6"/>
    </row>
    <row r="136" spans="8:10">
      <c r="H136" s="6"/>
      <c r="I136" s="6"/>
      <c r="J136" s="6"/>
    </row>
    <row r="137" spans="8:10">
      <c r="H137" s="6"/>
      <c r="I137" s="6"/>
      <c r="J137" s="6"/>
    </row>
    <row r="138" spans="8:10">
      <c r="H138" s="6"/>
      <c r="I138" s="6"/>
      <c r="J138" s="6"/>
    </row>
    <row r="139" spans="8:10">
      <c r="H139" s="6"/>
      <c r="I139" s="6"/>
      <c r="J139" s="6"/>
    </row>
    <row r="140" spans="8:10">
      <c r="H140" s="6"/>
      <c r="I140" s="6"/>
      <c r="J140" s="6"/>
    </row>
    <row r="141" spans="8:10">
      <c r="H141" s="6"/>
      <c r="I141" s="6"/>
      <c r="J141" s="6"/>
    </row>
    <row r="142" spans="8:10">
      <c r="H142" s="6"/>
      <c r="I142" s="6"/>
      <c r="J142" s="6"/>
    </row>
    <row r="143" spans="8:10">
      <c r="H143" s="6"/>
      <c r="I143" s="6"/>
      <c r="J143" s="6"/>
    </row>
    <row r="144" spans="8:10">
      <c r="H144" s="6"/>
      <c r="I144" s="6"/>
      <c r="J144" s="6"/>
    </row>
    <row r="145" spans="8:10">
      <c r="H145" s="6"/>
      <c r="I145" s="6"/>
      <c r="J145" s="6"/>
    </row>
    <row r="146" spans="8:10">
      <c r="H146" s="6"/>
      <c r="I146" s="6"/>
      <c r="J146" s="6"/>
    </row>
    <row r="147" spans="8:10">
      <c r="H147" s="6"/>
      <c r="I147" s="6"/>
      <c r="J147" s="6"/>
    </row>
    <row r="148" spans="8:10">
      <c r="H148" s="6"/>
      <c r="I148" s="6"/>
      <c r="J148" s="6"/>
    </row>
    <row r="149" spans="8:10">
      <c r="H149" s="6"/>
      <c r="I149" s="6"/>
      <c r="J149" s="6"/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Agricultural &amp; Food Policy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W. Richardson</dc:creator>
  <cp:lastModifiedBy>James W. Richardson</cp:lastModifiedBy>
  <dcterms:created xsi:type="dcterms:W3CDTF">2004-12-27T02:21:48Z</dcterms:created>
  <dcterms:modified xsi:type="dcterms:W3CDTF">2011-02-07T04:34:08Z</dcterms:modified>
</cp:coreProperties>
</file>