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90" windowWidth="11400" windowHeight="6600"/>
  </bookViews>
  <sheets>
    <sheet name="Sheet1" sheetId="1" r:id="rId1"/>
    <sheet name="SimData" sheetId="2" r:id="rId2"/>
    <sheet name="OLS" sheetId="4" r:id="rId3"/>
  </sheets>
  <definedNames>
    <definedName name="_xlnm.Print_Area" localSheetId="0">Sheet1!$A$1:$P$82</definedName>
  </definedNames>
  <calcPr calcId="125725"/>
</workbook>
</file>

<file path=xl/calcChain.xml><?xml version="1.0" encoding="utf-8"?>
<calcChain xmlns="http://schemas.openxmlformats.org/spreadsheetml/2006/main">
  <c r="P119" i="2"/>
  <c r="P117"/>
  <c r="P115"/>
  <c r="P113"/>
  <c r="P111"/>
  <c r="D26" i="1"/>
  <c r="P8" i="2" s="1"/>
  <c r="P7"/>
  <c r="P6"/>
  <c r="P4"/>
  <c r="P5" s="1"/>
  <c r="P3"/>
  <c r="O119"/>
  <c r="O117"/>
  <c r="O115"/>
  <c r="O113"/>
  <c r="O111"/>
  <c r="D25" i="1"/>
  <c r="O8" i="2" s="1"/>
  <c r="O7"/>
  <c r="O6"/>
  <c r="O4"/>
  <c r="O3"/>
  <c r="O5"/>
  <c r="N119"/>
  <c r="N117"/>
  <c r="N115"/>
  <c r="N113"/>
  <c r="N111"/>
  <c r="D24" i="1"/>
  <c r="N8" i="2"/>
  <c r="N7"/>
  <c r="N6"/>
  <c r="N4"/>
  <c r="N3"/>
  <c r="N5" s="1"/>
  <c r="M119"/>
  <c r="M117"/>
  <c r="M115"/>
  <c r="M113"/>
  <c r="M111"/>
  <c r="D23" i="1"/>
  <c r="M8" i="2" s="1"/>
  <c r="M7"/>
  <c r="M6"/>
  <c r="M4"/>
  <c r="M5" s="1"/>
  <c r="M3"/>
  <c r="L119"/>
  <c r="L117"/>
  <c r="L115"/>
  <c r="L113"/>
  <c r="L111"/>
  <c r="D22" i="1"/>
  <c r="L8" i="2" s="1"/>
  <c r="L7"/>
  <c r="L6"/>
  <c r="L4"/>
  <c r="L5" s="1"/>
  <c r="L3"/>
  <c r="K119"/>
  <c r="K117"/>
  <c r="K115"/>
  <c r="K113"/>
  <c r="K111"/>
  <c r="D21" i="1"/>
  <c r="K8" i="2" s="1"/>
  <c r="K7"/>
  <c r="K6"/>
  <c r="K4"/>
  <c r="K3"/>
  <c r="K5"/>
  <c r="J119"/>
  <c r="J117"/>
  <c r="J115"/>
  <c r="J113"/>
  <c r="J111"/>
  <c r="D20" i="1"/>
  <c r="J8" i="2"/>
  <c r="J7"/>
  <c r="J6"/>
  <c r="J4"/>
  <c r="J3"/>
  <c r="J5" s="1"/>
  <c r="I119"/>
  <c r="I117"/>
  <c r="I115"/>
  <c r="I113"/>
  <c r="I111"/>
  <c r="D19" i="1"/>
  <c r="I8" i="2" s="1"/>
  <c r="I7"/>
  <c r="I6"/>
  <c r="I4"/>
  <c r="I5" s="1"/>
  <c r="I3"/>
  <c r="H119"/>
  <c r="H117"/>
  <c r="H115"/>
  <c r="H113"/>
  <c r="H111"/>
  <c r="D18" i="1"/>
  <c r="H8" i="2" s="1"/>
  <c r="H7"/>
  <c r="H6"/>
  <c r="H4"/>
  <c r="H5" s="1"/>
  <c r="H3"/>
  <c r="G119"/>
  <c r="G117"/>
  <c r="G115"/>
  <c r="G113"/>
  <c r="G111"/>
  <c r="D17" i="1"/>
  <c r="G8" i="2" s="1"/>
  <c r="G7"/>
  <c r="G6"/>
  <c r="G4"/>
  <c r="G3"/>
  <c r="G5"/>
  <c r="F119"/>
  <c r="F117"/>
  <c r="F115"/>
  <c r="F113"/>
  <c r="F111"/>
  <c r="D16" i="1"/>
  <c r="F8" i="2"/>
  <c r="F7"/>
  <c r="F6"/>
  <c r="F4"/>
  <c r="F3"/>
  <c r="F5" s="1"/>
  <c r="E119"/>
  <c r="E117"/>
  <c r="E115"/>
  <c r="E113"/>
  <c r="E111"/>
  <c r="D15" i="1"/>
  <c r="E8" i="2" s="1"/>
  <c r="E7"/>
  <c r="E6"/>
  <c r="E4"/>
  <c r="E5" s="1"/>
  <c r="E3"/>
  <c r="D119"/>
  <c r="D117"/>
  <c r="D115"/>
  <c r="D113"/>
  <c r="D111"/>
  <c r="D14" i="1"/>
  <c r="D8" i="2" s="1"/>
  <c r="D7"/>
  <c r="D6"/>
  <c r="D4"/>
  <c r="D5" s="1"/>
  <c r="D3"/>
  <c r="C119"/>
  <c r="C117"/>
  <c r="C115"/>
  <c r="C113"/>
  <c r="C111"/>
  <c r="D13" i="1"/>
  <c r="C8" i="2" s="1"/>
  <c r="C7"/>
  <c r="C6"/>
  <c r="C4"/>
  <c r="C3"/>
  <c r="C5"/>
  <c r="B119"/>
  <c r="B117"/>
  <c r="B115"/>
  <c r="B113"/>
  <c r="B111"/>
  <c r="D12" i="1"/>
  <c r="B8" i="2"/>
  <c r="B7"/>
  <c r="B6"/>
  <c r="B4"/>
  <c r="B3"/>
  <c r="B5" s="1"/>
  <c r="G10" i="4"/>
  <c r="C25" i="1" s="1"/>
  <c r="F10" i="4"/>
  <c r="C26" i="1" s="1"/>
  <c r="E10" i="4"/>
  <c r="B26" i="1"/>
  <c r="B25"/>
  <c r="B24"/>
  <c r="B23"/>
  <c r="B22"/>
  <c r="B21"/>
  <c r="B20"/>
  <c r="B19"/>
  <c r="B18"/>
  <c r="B17"/>
  <c r="B16"/>
  <c r="B15"/>
  <c r="B14"/>
  <c r="B13"/>
  <c r="B12"/>
  <c r="E14" i="4"/>
  <c r="E13"/>
  <c r="E12"/>
  <c r="G11"/>
  <c r="F11"/>
  <c r="E11"/>
  <c r="C42" i="1"/>
  <c r="C41"/>
  <c r="C40"/>
  <c r="C39"/>
  <c r="C38"/>
  <c r="C37"/>
  <c r="C36"/>
  <c r="C35"/>
  <c r="C34"/>
  <c r="C33"/>
  <c r="C32"/>
  <c r="C31"/>
  <c r="C30"/>
  <c r="C29"/>
  <c r="C28"/>
  <c r="D8"/>
  <c r="C8"/>
  <c r="B8"/>
  <c r="M2" i="2"/>
  <c r="I2"/>
  <c r="E2"/>
  <c r="F9" i="1"/>
  <c r="G2" i="2"/>
  <c r="P2"/>
  <c r="L2"/>
  <c r="H2"/>
  <c r="D2"/>
  <c r="A1" i="1"/>
  <c r="N2" i="2"/>
  <c r="J2"/>
  <c r="F2"/>
  <c r="B2"/>
  <c r="O2"/>
  <c r="K2"/>
  <c r="C2"/>
  <c r="E26" i="1" l="1"/>
  <c r="D42" s="1"/>
  <c r="E25"/>
  <c r="D41" s="1"/>
  <c r="H109" i="4"/>
  <c r="I109" s="1"/>
  <c r="H107"/>
  <c r="I107" s="1"/>
  <c r="H105"/>
  <c r="I105" s="1"/>
  <c r="H103"/>
  <c r="I103" s="1"/>
  <c r="H101"/>
  <c r="I101" s="1"/>
  <c r="H99"/>
  <c r="I99" s="1"/>
  <c r="H97"/>
  <c r="I97" s="1"/>
  <c r="H95"/>
  <c r="I95" s="1"/>
  <c r="H93"/>
  <c r="I93" s="1"/>
  <c r="H91"/>
  <c r="I91" s="1"/>
  <c r="H89"/>
  <c r="I89" s="1"/>
  <c r="H87"/>
  <c r="I87" s="1"/>
  <c r="H85"/>
  <c r="I85" s="1"/>
  <c r="H83"/>
  <c r="I83" s="1"/>
  <c r="H81"/>
  <c r="I81" s="1"/>
  <c r="H79"/>
  <c r="I79" s="1"/>
  <c r="H77"/>
  <c r="I77" s="1"/>
  <c r="H75"/>
  <c r="I75" s="1"/>
  <c r="H73"/>
  <c r="I73" s="1"/>
  <c r="H71"/>
  <c r="I71" s="1"/>
  <c r="H69"/>
  <c r="I69" s="1"/>
  <c r="H67"/>
  <c r="I67" s="1"/>
  <c r="H65"/>
  <c r="I65" s="1"/>
  <c r="H63"/>
  <c r="I63" s="1"/>
  <c r="H61"/>
  <c r="I61" s="1"/>
  <c r="H59"/>
  <c r="I59" s="1"/>
  <c r="H57"/>
  <c r="I57" s="1"/>
  <c r="H55"/>
  <c r="I55" s="1"/>
  <c r="H53"/>
  <c r="I53" s="1"/>
  <c r="H51"/>
  <c r="I51" s="1"/>
  <c r="H49"/>
  <c r="I49" s="1"/>
  <c r="H47"/>
  <c r="I47" s="1"/>
  <c r="H45"/>
  <c r="I45" s="1"/>
  <c r="H43"/>
  <c r="I43" s="1"/>
  <c r="H41"/>
  <c r="I41" s="1"/>
  <c r="H39"/>
  <c r="I39" s="1"/>
  <c r="H37"/>
  <c r="I37" s="1"/>
  <c r="H35"/>
  <c r="I35" s="1"/>
  <c r="H33"/>
  <c r="I33" s="1"/>
  <c r="H31"/>
  <c r="I31" s="1"/>
  <c r="H29"/>
  <c r="I29" s="1"/>
  <c r="H27"/>
  <c r="I27" s="1"/>
  <c r="H25"/>
  <c r="I25" s="1"/>
  <c r="H23"/>
  <c r="I23" s="1"/>
  <c r="H21"/>
  <c r="I21" s="1"/>
  <c r="H19"/>
  <c r="I19" s="1"/>
  <c r="H17"/>
  <c r="I17" s="1"/>
  <c r="H15"/>
  <c r="I15" s="1"/>
  <c r="H13"/>
  <c r="I13" s="1"/>
  <c r="H11"/>
  <c r="I11" s="1"/>
  <c r="C12" i="1"/>
  <c r="E12" s="1"/>
  <c r="D28" s="1"/>
  <c r="C16"/>
  <c r="E16" s="1"/>
  <c r="D32" s="1"/>
  <c r="C20"/>
  <c r="E20" s="1"/>
  <c r="D36" s="1"/>
  <c r="C24"/>
  <c r="E24" s="1"/>
  <c r="D40" s="1"/>
  <c r="H108" i="4"/>
  <c r="I108" s="1"/>
  <c r="H106"/>
  <c r="I106" s="1"/>
  <c r="H104"/>
  <c r="I104" s="1"/>
  <c r="H102"/>
  <c r="I102" s="1"/>
  <c r="H100"/>
  <c r="I100" s="1"/>
  <c r="H98"/>
  <c r="I98" s="1"/>
  <c r="H96"/>
  <c r="I96" s="1"/>
  <c r="H94"/>
  <c r="I94" s="1"/>
  <c r="H92"/>
  <c r="I92" s="1"/>
  <c r="H90"/>
  <c r="I90" s="1"/>
  <c r="H88"/>
  <c r="I88" s="1"/>
  <c r="H86"/>
  <c r="I86" s="1"/>
  <c r="H84"/>
  <c r="I84" s="1"/>
  <c r="H82"/>
  <c r="I82" s="1"/>
  <c r="H80"/>
  <c r="I80" s="1"/>
  <c r="H78"/>
  <c r="I78" s="1"/>
  <c r="H76"/>
  <c r="I76" s="1"/>
  <c r="H74"/>
  <c r="I74" s="1"/>
  <c r="H72"/>
  <c r="I72" s="1"/>
  <c r="H70"/>
  <c r="I70" s="1"/>
  <c r="H68"/>
  <c r="I68" s="1"/>
  <c r="H66"/>
  <c r="I66" s="1"/>
  <c r="H64"/>
  <c r="I64" s="1"/>
  <c r="H62"/>
  <c r="I62" s="1"/>
  <c r="H60"/>
  <c r="I60" s="1"/>
  <c r="H58"/>
  <c r="I58" s="1"/>
  <c r="H56"/>
  <c r="I56" s="1"/>
  <c r="H54"/>
  <c r="I54" s="1"/>
  <c r="H52"/>
  <c r="I52" s="1"/>
  <c r="H50"/>
  <c r="I50" s="1"/>
  <c r="H48"/>
  <c r="I48" s="1"/>
  <c r="H46"/>
  <c r="I46" s="1"/>
  <c r="H44"/>
  <c r="I44" s="1"/>
  <c r="H42"/>
  <c r="I42" s="1"/>
  <c r="H40"/>
  <c r="I40" s="1"/>
  <c r="H38"/>
  <c r="I38" s="1"/>
  <c r="H36"/>
  <c r="I36" s="1"/>
  <c r="H34"/>
  <c r="I34" s="1"/>
  <c r="H32"/>
  <c r="I32" s="1"/>
  <c r="H30"/>
  <c r="I30" s="1"/>
  <c r="H28"/>
  <c r="I28" s="1"/>
  <c r="H26"/>
  <c r="I26" s="1"/>
  <c r="H24"/>
  <c r="I24" s="1"/>
  <c r="H22"/>
  <c r="I22" s="1"/>
  <c r="H20"/>
  <c r="I20" s="1"/>
  <c r="H18"/>
  <c r="I18" s="1"/>
  <c r="H16"/>
  <c r="I16" s="1"/>
  <c r="H14"/>
  <c r="I14" s="1"/>
  <c r="H12"/>
  <c r="I12" s="1"/>
  <c r="H10"/>
  <c r="I10" s="1"/>
  <c r="C14" i="1"/>
  <c r="E14" s="1"/>
  <c r="D30" s="1"/>
  <c r="C18"/>
  <c r="E18" s="1"/>
  <c r="D34" s="1"/>
  <c r="C22"/>
  <c r="E22" s="1"/>
  <c r="D38" s="1"/>
  <c r="C15"/>
  <c r="E15" s="1"/>
  <c r="D31" s="1"/>
  <c r="C19"/>
  <c r="E19" s="1"/>
  <c r="D35" s="1"/>
  <c r="C23"/>
  <c r="E23" s="1"/>
  <c r="D39" s="1"/>
  <c r="C13"/>
  <c r="E13" s="1"/>
  <c r="D29" s="1"/>
  <c r="C17"/>
  <c r="E17" s="1"/>
  <c r="D33" s="1"/>
  <c r="C21"/>
  <c r="E21" s="1"/>
  <c r="D37" s="1"/>
  <c r="I111" i="4" l="1"/>
</calcChain>
</file>

<file path=xl/sharedStrings.xml><?xml version="1.0" encoding="utf-8"?>
<sst xmlns="http://schemas.openxmlformats.org/spreadsheetml/2006/main" count="91" uniqueCount="81">
  <si>
    <t>x squared</t>
  </si>
  <si>
    <t>X Squared</t>
  </si>
  <si>
    <t xml:space="preserve">X </t>
  </si>
  <si>
    <t>intercept</t>
  </si>
  <si>
    <t>Betas</t>
  </si>
  <si>
    <t>SE Betas</t>
  </si>
  <si>
    <t>r squared</t>
  </si>
  <si>
    <t>SE Reg</t>
  </si>
  <si>
    <t>F ratio</t>
  </si>
  <si>
    <t>y</t>
  </si>
  <si>
    <t>x</t>
  </si>
  <si>
    <t>Input Data  for X and Y</t>
  </si>
  <si>
    <t>Predicted Y</t>
  </si>
  <si>
    <t>Residuals</t>
  </si>
  <si>
    <t>Std Dev</t>
  </si>
  <si>
    <t>std dev of residuals</t>
  </si>
  <si>
    <t>Y Hat</t>
  </si>
  <si>
    <t>Mean</t>
  </si>
  <si>
    <t>OLS</t>
  </si>
  <si>
    <t>OUTPUT</t>
  </si>
  <si>
    <t>for X</t>
  </si>
  <si>
    <t>demoprod.xls</t>
  </si>
  <si>
    <t>James W. Richardson</t>
  </si>
  <si>
    <t>Department of Agricultral Economics, Texas A&amp;M University, (C) 1998</t>
  </si>
  <si>
    <t>Determin.</t>
  </si>
  <si>
    <t>Stochastic</t>
  </si>
  <si>
    <t>Production Function to Simulate Yield (Y) for one Input (X)</t>
  </si>
  <si>
    <t xml:space="preserve">Values </t>
  </si>
  <si>
    <t xml:space="preserve">Square </t>
  </si>
  <si>
    <t>of X</t>
  </si>
  <si>
    <t>Y hats</t>
  </si>
  <si>
    <t xml:space="preserve">The weather effect is captured in the Std Dev </t>
  </si>
  <si>
    <t xml:space="preserve">Random SND is multiplied byy Std Dev </t>
  </si>
  <si>
    <t>to simulate the effect of weather</t>
  </si>
  <si>
    <t>risk that affects yields.</t>
  </si>
  <si>
    <t>weather effects for the crop.</t>
  </si>
  <si>
    <t>Simetar Simulation Results for 100 Iterations.  9:26:36 PM 7/31/00 (0.72sec)</t>
  </si>
  <si>
    <t>StDev</t>
  </si>
  <si>
    <t>CV</t>
  </si>
  <si>
    <t>Min</t>
  </si>
  <si>
    <t>Max</t>
  </si>
  <si>
    <t>Iteration</t>
  </si>
  <si>
    <t>Target 1</t>
  </si>
  <si>
    <t>Prob&lt;=T1</t>
  </si>
  <si>
    <t>Target 2</t>
  </si>
  <si>
    <t>Prob&lt;=T2</t>
  </si>
  <si>
    <t>Target 3</t>
  </si>
  <si>
    <t>Prob&lt;=T3</t>
  </si>
  <si>
    <t>Target 4</t>
  </si>
  <si>
    <t>Prob&lt;=T4</t>
  </si>
  <si>
    <t xml:space="preserve">Press F9 to draw different </t>
  </si>
  <si>
    <t>Fert 10</t>
  </si>
  <si>
    <t>Fert 30</t>
  </si>
  <si>
    <t>Fert 35</t>
  </si>
  <si>
    <t>Fert 40</t>
  </si>
  <si>
    <t>Fert 45</t>
  </si>
  <si>
    <t>Fert 50</t>
  </si>
  <si>
    <t>Fert 55</t>
  </si>
  <si>
    <t>Fert 60</t>
  </si>
  <si>
    <t>Fert 65</t>
  </si>
  <si>
    <t>Fert 70</t>
  </si>
  <si>
    <t>Fert 75</t>
  </si>
  <si>
    <t>Fert 80</t>
  </si>
  <si>
    <t>Fert 85</t>
  </si>
  <si>
    <t>Fert 90</t>
  </si>
  <si>
    <t>Fert 100</t>
  </si>
  <si>
    <t>Probabilities that the Output level will be less than specified target values.</t>
  </si>
  <si>
    <t>Appendix D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</si>
  <si>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</si>
  <si>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</si>
  <si>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</si>
  <si>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</si>
  <si>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</si>
  <si>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</si>
  <si>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</si>
  <si>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</si>
  <si>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</si>
  <si>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</si>
  <si>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</si>
  <si>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100 Iterations.  8:32:26 PM 11/14/2005 (0.28 sec.).  © 2005.</t>
  </si>
  <si>
    <t>© 2011</t>
  </si>
</sst>
</file>

<file path=xl/styles.xml><?xml version="1.0" encoding="utf-8"?>
<styleSheet xmlns="http://schemas.openxmlformats.org/spreadsheetml/2006/main">
  <numFmts count="1">
    <numFmt numFmtId="165" formatCode="0.000"/>
  </numFmts>
  <fonts count="2">
    <font>
      <sz val="9"/>
      <name val="Arial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/>
    <xf numFmtId="2" fontId="0" fillId="0" borderId="0" xfId="0" applyNumberFormat="1"/>
    <xf numFmtId="2" fontId="0" fillId="0" borderId="0" xfId="0" applyNumberFormat="1" applyBorder="1"/>
    <xf numFmtId="2" fontId="1" fillId="0" borderId="8" xfId="0" applyNumberFormat="1" applyFont="1" applyBorder="1"/>
    <xf numFmtId="0" fontId="0" fillId="0" borderId="9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1" fillId="0" borderId="7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5" xfId="0" applyFont="1" applyBorder="1"/>
    <xf numFmtId="0" fontId="0" fillId="0" borderId="0" xfId="0" quotePrefix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0" fontId="0" fillId="0" borderId="12" xfId="0" applyBorder="1"/>
    <xf numFmtId="0" fontId="1" fillId="0" borderId="0" xfId="0" applyFont="1" applyFill="1" applyBorder="1"/>
    <xf numFmtId="165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Production Function for Output</a:t>
            </a:r>
          </a:p>
        </c:rich>
      </c:tx>
      <c:layout>
        <c:manualLayout>
          <c:xMode val="edge"/>
          <c:yMode val="edge"/>
          <c:x val="0.32771316615175511"/>
          <c:y val="2.8462998102466792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80493447529629"/>
          <c:y val="0.13092979127134724"/>
          <c:w val="0.60212358841135727"/>
          <c:h val="0.70967741935483875"/>
        </c:manualLayout>
      </c:layout>
      <c:lineChart>
        <c:grouping val="standard"/>
        <c:ser>
          <c:idx val="0"/>
          <c:order val="0"/>
          <c:tx>
            <c:v>Stoch Y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Sheet1!$C$28:$C$42</c:f>
              <c:numCache>
                <c:formatCode>General</c:formatCode>
                <c:ptCount val="15"/>
                <c:pt idx="0">
                  <c:v>10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65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100</c:v>
                </c:pt>
              </c:numCache>
            </c:numRef>
          </c:cat>
          <c:val>
            <c:numRef>
              <c:f>Sheet1!$D$28:$D$42</c:f>
              <c:numCache>
                <c:formatCode>0.00</c:formatCode>
                <c:ptCount val="15"/>
                <c:pt idx="0">
                  <c:v>388.96557099237452</c:v>
                </c:pt>
                <c:pt idx="1">
                  <c:v>911.19756581167439</c:v>
                </c:pt>
                <c:pt idx="2">
                  <c:v>995.11159451283061</c:v>
                </c:pt>
                <c:pt idx="3">
                  <c:v>1069.0997729662008</c:v>
                </c:pt>
                <c:pt idx="4">
                  <c:v>1133.1621011717857</c:v>
                </c:pt>
                <c:pt idx="5">
                  <c:v>1187.2985791295848</c:v>
                </c:pt>
                <c:pt idx="6">
                  <c:v>1231.5092068395984</c:v>
                </c:pt>
                <c:pt idx="7">
                  <c:v>1265.793984301826</c:v>
                </c:pt>
                <c:pt idx="8">
                  <c:v>1290.1529115162682</c:v>
                </c:pt>
                <c:pt idx="9">
                  <c:v>1304.5859884829249</c:v>
                </c:pt>
                <c:pt idx="10">
                  <c:v>1309.0932152017958</c:v>
                </c:pt>
                <c:pt idx="11">
                  <c:v>1303.6745916728808</c:v>
                </c:pt>
                <c:pt idx="12">
                  <c:v>1288.3301178961808</c:v>
                </c:pt>
                <c:pt idx="13">
                  <c:v>1263.0597938716946</c:v>
                </c:pt>
                <c:pt idx="14">
                  <c:v>1182.7415950793652</c:v>
                </c:pt>
              </c:numCache>
            </c:numRef>
          </c:val>
        </c:ser>
        <c:ser>
          <c:idx val="1"/>
          <c:order val="1"/>
          <c:tx>
            <c:v>Det. 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Sheet1!$C$12:$C$26</c:f>
              <c:numCache>
                <c:formatCode>General</c:formatCode>
                <c:ptCount val="15"/>
                <c:pt idx="0">
                  <c:v>388.96557099237452</c:v>
                </c:pt>
                <c:pt idx="1">
                  <c:v>823.88018827485541</c:v>
                </c:pt>
                <c:pt idx="2">
                  <c:v>907.79421697601163</c:v>
                </c:pt>
                <c:pt idx="3">
                  <c:v>981.78239542938195</c:v>
                </c:pt>
                <c:pt idx="4">
                  <c:v>1045.8447236349668</c:v>
                </c:pt>
                <c:pt idx="5">
                  <c:v>1099.981201592766</c:v>
                </c:pt>
                <c:pt idx="6">
                  <c:v>1144.1918293027795</c:v>
                </c:pt>
                <c:pt idx="7">
                  <c:v>1178.4766067650071</c:v>
                </c:pt>
                <c:pt idx="8">
                  <c:v>1202.8355339794493</c:v>
                </c:pt>
                <c:pt idx="9">
                  <c:v>1217.268610946106</c:v>
                </c:pt>
                <c:pt idx="10">
                  <c:v>1221.775837664977</c:v>
                </c:pt>
                <c:pt idx="11">
                  <c:v>1216.3572141360619</c:v>
                </c:pt>
                <c:pt idx="12">
                  <c:v>1201.0127403593619</c:v>
                </c:pt>
                <c:pt idx="13">
                  <c:v>1175.7424163348758</c:v>
                </c:pt>
                <c:pt idx="14">
                  <c:v>1095.4242175425463</c:v>
                </c:pt>
              </c:numCache>
            </c:numRef>
          </c:val>
        </c:ser>
        <c:marker val="1"/>
        <c:axId val="49062272"/>
        <c:axId val="49064576"/>
      </c:lineChart>
      <c:catAx>
        <c:axId val="4906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Input</a:t>
                </a:r>
              </a:p>
            </c:rich>
          </c:tx>
          <c:layout>
            <c:manualLayout>
              <c:xMode val="edge"/>
              <c:yMode val="edge"/>
              <c:x val="0.42444777543751416"/>
              <c:y val="0.916508538899430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4576"/>
        <c:crosses val="autoZero"/>
        <c:auto val="1"/>
        <c:lblAlgn val="ctr"/>
        <c:lblOffset val="100"/>
        <c:tickLblSkip val="2"/>
        <c:tickMarkSkip val="1"/>
      </c:catAx>
      <c:valAx>
        <c:axId val="49064576"/>
        <c:scaling>
          <c:orientation val="minMax"/>
          <c:max val="16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TPP</a:t>
                </a:r>
              </a:p>
            </c:rich>
          </c:tx>
          <c:layout>
            <c:manualLayout>
              <c:xMode val="edge"/>
              <c:yMode val="edge"/>
              <c:x val="3.1586811195349888E-2"/>
              <c:y val="0.44971537001897532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2272"/>
        <c:crosses val="autoZero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164445558345664"/>
          <c:y val="0.44022770398481975"/>
          <c:w val="0.19346921857151808"/>
          <c:h val="9.297912713472485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</xdr:rowOff>
    </xdr:from>
    <xdr:to>
      <xdr:col>8</xdr:col>
      <xdr:colOff>571500</xdr:colOff>
      <xdr:row>62</xdr:row>
      <xdr:rowOff>57150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92"/>
  <sheetViews>
    <sheetView tabSelected="1" zoomScaleNormal="100" workbookViewId="0">
      <selection activeCell="A3" sqref="A3"/>
    </sheetView>
  </sheetViews>
  <sheetFormatPr defaultRowHeight="12"/>
  <cols>
    <col min="11" max="11" width="9.42578125" bestFit="1" customWidth="1"/>
    <col min="12" max="17" width="10.42578125" bestFit="1" customWidth="1"/>
    <col min="25" max="25" width="10.140625" customWidth="1"/>
  </cols>
  <sheetData>
    <row r="1" spans="1:115">
      <c r="A1" s="32" t="str">
        <f ca="1">_xll.WBNAME()</f>
        <v>Production Function Demo.xlsx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</row>
    <row r="2" spans="1:115">
      <c r="A2" t="s">
        <v>22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</row>
    <row r="3" spans="1:115">
      <c r="A3" t="s">
        <v>80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</row>
    <row r="4" spans="1:115">
      <c r="A4" t="s">
        <v>67</v>
      </c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</row>
    <row r="5" spans="1:115"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</row>
    <row r="6" spans="1:115" ht="12.75" thickBot="1">
      <c r="A6" s="9" t="s">
        <v>26</v>
      </c>
      <c r="B6" s="9"/>
      <c r="C6" s="9"/>
      <c r="D6" s="9"/>
      <c r="E6" s="9"/>
      <c r="F6" s="9"/>
      <c r="G6" s="8"/>
      <c r="H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pans="1:115">
      <c r="A7" s="8"/>
      <c r="B7" s="8" t="s">
        <v>1</v>
      </c>
      <c r="C7" s="10" t="s">
        <v>2</v>
      </c>
      <c r="D7" s="8" t="s">
        <v>3</v>
      </c>
      <c r="F7" t="s">
        <v>31</v>
      </c>
      <c r="G7" s="8"/>
      <c r="H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</row>
    <row r="8" spans="1:115" ht="12.75" thickBot="1">
      <c r="A8" s="8" t="s">
        <v>4</v>
      </c>
      <c r="B8" s="8">
        <f>INDEX(LINEST(OLS!$A$10:$A$109,OLS!$B$10:$C$109,1,1),1,1)</f>
        <v>-0.19851700495571306</v>
      </c>
      <c r="C8" s="8">
        <f>INDEX(LINEST(OLS!$A$10:$A$109,OLS!$B$10:$C$109,1,1),1,2)</f>
        <v>29.686411062352569</v>
      </c>
      <c r="D8" s="8">
        <f>INDEX(LINEST(OLS!$A$10:$A$109,OLS!$B$10:$C$109,1,1),1,3)</f>
        <v>111.95316086442017</v>
      </c>
      <c r="E8" s="8"/>
      <c r="F8" s="8" t="s">
        <v>32</v>
      </c>
      <c r="G8" s="8"/>
      <c r="H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</row>
    <row r="9" spans="1:115" ht="12.75" thickBot="1">
      <c r="A9" s="5" t="s">
        <v>15</v>
      </c>
      <c r="B9" s="9"/>
      <c r="C9" s="9">
        <v>100</v>
      </c>
      <c r="D9" s="9"/>
      <c r="E9" s="9"/>
      <c r="F9" s="29">
        <f ca="1">_xll.NORM(0,1)</f>
        <v>0.8731737753681893</v>
      </c>
      <c r="G9" s="8" t="s">
        <v>33</v>
      </c>
      <c r="H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>
      <c r="A10" s="1" t="s">
        <v>27</v>
      </c>
      <c r="B10" s="7" t="s">
        <v>28</v>
      </c>
      <c r="C10" s="7" t="s">
        <v>24</v>
      </c>
      <c r="D10" s="7"/>
      <c r="E10" s="22" t="s">
        <v>25</v>
      </c>
      <c r="F10" s="2"/>
      <c r="G10" s="27" t="s">
        <v>34</v>
      </c>
      <c r="H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</row>
    <row r="11" spans="1:115">
      <c r="A11" s="17" t="s">
        <v>20</v>
      </c>
      <c r="B11" s="18" t="s">
        <v>29</v>
      </c>
      <c r="C11" s="19" t="s">
        <v>16</v>
      </c>
      <c r="D11" s="19"/>
      <c r="E11" s="20" t="s">
        <v>30</v>
      </c>
      <c r="F11" s="21"/>
      <c r="G11" s="11" t="s">
        <v>50</v>
      </c>
      <c r="H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</row>
    <row r="12" spans="1:115">
      <c r="A12" s="3">
        <v>10</v>
      </c>
      <c r="B12" s="8">
        <f t="shared" ref="B12:B26" si="0">A12^2</f>
        <v>100</v>
      </c>
      <c r="C12" s="8">
        <f>OLS!$G$10+OLS!$F$10*A12+OLS!$E$10*B12</f>
        <v>388.96557099237452</v>
      </c>
      <c r="D12" s="12" t="str">
        <f t="shared" ref="D12:D26" si="1">"X = "&amp;A12</f>
        <v>X = 10</v>
      </c>
      <c r="E12" s="13">
        <f>C12</f>
        <v>388.96557099237452</v>
      </c>
      <c r="F12" s="4"/>
      <c r="G12" s="30" t="s">
        <v>35</v>
      </c>
      <c r="H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</row>
    <row r="13" spans="1:115">
      <c r="A13" s="3">
        <v>30</v>
      </c>
      <c r="B13" s="8">
        <f t="shared" si="0"/>
        <v>900</v>
      </c>
      <c r="C13" s="8">
        <f>OLS!$G$10+OLS!$F$10*A13+OLS!$E$10*B13</f>
        <v>823.88018827485541</v>
      </c>
      <c r="D13" s="12" t="str">
        <f t="shared" si="1"/>
        <v>X = 30</v>
      </c>
      <c r="E13" s="13">
        <f t="shared" ref="E13:E26" ca="1" si="2">C13+$C$9*$F$9</f>
        <v>911.19756581167439</v>
      </c>
      <c r="F13" s="4"/>
      <c r="G13" s="8"/>
      <c r="H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</row>
    <row r="14" spans="1:115">
      <c r="A14" s="3">
        <v>35</v>
      </c>
      <c r="B14" s="8">
        <f t="shared" si="0"/>
        <v>1225</v>
      </c>
      <c r="C14" s="8">
        <f>OLS!$G$10+OLS!$F$10*A14+OLS!$E$10*B14</f>
        <v>907.79421697601163</v>
      </c>
      <c r="D14" s="12" t="str">
        <f t="shared" si="1"/>
        <v>X = 35</v>
      </c>
      <c r="E14" s="13">
        <f t="shared" ca="1" si="2"/>
        <v>995.11159451283061</v>
      </c>
      <c r="F14" s="4"/>
      <c r="G14" s="8"/>
      <c r="H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</row>
    <row r="15" spans="1:115">
      <c r="A15" s="3">
        <v>40</v>
      </c>
      <c r="B15" s="8">
        <f t="shared" si="0"/>
        <v>1600</v>
      </c>
      <c r="C15" s="8">
        <f>OLS!$G$10+OLS!$F$10*A15+OLS!$E$10*B15</f>
        <v>981.78239542938195</v>
      </c>
      <c r="D15" s="12" t="str">
        <f t="shared" si="1"/>
        <v>X = 40</v>
      </c>
      <c r="E15" s="13">
        <f t="shared" ca="1" si="2"/>
        <v>1069.0997729662008</v>
      </c>
      <c r="F15" s="4"/>
      <c r="G15" s="8"/>
      <c r="H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</row>
    <row r="16" spans="1:115">
      <c r="A16" s="3">
        <v>45</v>
      </c>
      <c r="B16" s="8">
        <f t="shared" si="0"/>
        <v>2025</v>
      </c>
      <c r="C16" s="8">
        <f>OLS!$G$10+OLS!$F$10*A16+OLS!$E$10*B16</f>
        <v>1045.8447236349668</v>
      </c>
      <c r="D16" s="12" t="str">
        <f t="shared" si="1"/>
        <v>X = 45</v>
      </c>
      <c r="E16" s="13">
        <f t="shared" ca="1" si="2"/>
        <v>1133.1621011717857</v>
      </c>
      <c r="F16" s="4"/>
      <c r="G16" s="8"/>
      <c r="H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</row>
    <row r="17" spans="1:115">
      <c r="A17" s="3">
        <v>50</v>
      </c>
      <c r="B17" s="8">
        <f t="shared" si="0"/>
        <v>2500</v>
      </c>
      <c r="C17" s="8">
        <f>OLS!$G$10+OLS!$F$10*A17+OLS!$E$10*B17</f>
        <v>1099.981201592766</v>
      </c>
      <c r="D17" s="12" t="str">
        <f t="shared" si="1"/>
        <v>X = 50</v>
      </c>
      <c r="E17" s="13">
        <f t="shared" ca="1" si="2"/>
        <v>1187.2985791295848</v>
      </c>
      <c r="F17" s="4"/>
      <c r="G17" s="26"/>
      <c r="H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</row>
    <row r="18" spans="1:115">
      <c r="A18" s="3">
        <v>55</v>
      </c>
      <c r="B18" s="8">
        <f t="shared" si="0"/>
        <v>3025</v>
      </c>
      <c r="C18" s="8">
        <f>OLS!$G$10+OLS!$F$10*A18+OLS!$E$10*B18</f>
        <v>1144.1918293027795</v>
      </c>
      <c r="D18" s="12" t="str">
        <f t="shared" si="1"/>
        <v>X = 55</v>
      </c>
      <c r="E18" s="13">
        <f t="shared" ca="1" si="2"/>
        <v>1231.5092068395984</v>
      </c>
      <c r="F18" s="4"/>
      <c r="G18" s="8"/>
      <c r="H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</row>
    <row r="19" spans="1:115">
      <c r="A19" s="3">
        <v>60</v>
      </c>
      <c r="B19" s="8">
        <f t="shared" si="0"/>
        <v>3600</v>
      </c>
      <c r="C19" s="8">
        <f>OLS!$G$10+OLS!$F$10*A19+OLS!$E$10*B19</f>
        <v>1178.4766067650071</v>
      </c>
      <c r="D19" s="12" t="str">
        <f t="shared" si="1"/>
        <v>X = 60</v>
      </c>
      <c r="E19" s="13">
        <f t="shared" ca="1" si="2"/>
        <v>1265.793984301826</v>
      </c>
      <c r="F19" s="4"/>
      <c r="G19" s="8"/>
      <c r="H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</row>
    <row r="20" spans="1:115">
      <c r="A20" s="3">
        <v>65</v>
      </c>
      <c r="B20" s="8">
        <f t="shared" si="0"/>
        <v>4225</v>
      </c>
      <c r="C20" s="8">
        <f>OLS!$G$10+OLS!$F$10*A20+OLS!$E$10*B20</f>
        <v>1202.8355339794493</v>
      </c>
      <c r="D20" s="12" t="str">
        <f t="shared" si="1"/>
        <v>X = 65</v>
      </c>
      <c r="E20" s="13">
        <f t="shared" ca="1" si="2"/>
        <v>1290.1529115162682</v>
      </c>
      <c r="F20" s="4"/>
      <c r="G20" s="8"/>
      <c r="H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</row>
    <row r="21" spans="1:115">
      <c r="A21" s="3">
        <v>70</v>
      </c>
      <c r="B21" s="8">
        <f t="shared" si="0"/>
        <v>4900</v>
      </c>
      <c r="C21" s="8">
        <f>OLS!$G$10+OLS!$F$10*A21+OLS!$E$10*B21</f>
        <v>1217.268610946106</v>
      </c>
      <c r="D21" s="12" t="str">
        <f t="shared" si="1"/>
        <v>X = 70</v>
      </c>
      <c r="E21" s="13">
        <f t="shared" ca="1" si="2"/>
        <v>1304.5859884829249</v>
      </c>
      <c r="F21" s="4"/>
      <c r="G21" s="8"/>
      <c r="H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</row>
    <row r="22" spans="1:115">
      <c r="A22" s="3">
        <v>75</v>
      </c>
      <c r="B22" s="8">
        <f t="shared" si="0"/>
        <v>5625</v>
      </c>
      <c r="C22" s="8">
        <f>OLS!$G$10+OLS!$F$10*A22+OLS!$E$10*B22</f>
        <v>1221.775837664977</v>
      </c>
      <c r="D22" s="12" t="str">
        <f t="shared" si="1"/>
        <v>X = 75</v>
      </c>
      <c r="E22" s="13">
        <f t="shared" ca="1" si="2"/>
        <v>1309.0932152017958</v>
      </c>
      <c r="F22" s="4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</row>
    <row r="23" spans="1:115">
      <c r="A23" s="3">
        <v>80</v>
      </c>
      <c r="B23" s="8">
        <f t="shared" si="0"/>
        <v>6400</v>
      </c>
      <c r="C23" s="8">
        <f>OLS!$G$10+OLS!$F$10*A23+OLS!$E$10*B23</f>
        <v>1216.3572141360619</v>
      </c>
      <c r="D23" s="12" t="str">
        <f t="shared" si="1"/>
        <v>X = 80</v>
      </c>
      <c r="E23" s="13">
        <f t="shared" ca="1" si="2"/>
        <v>1303.6745916728808</v>
      </c>
      <c r="F23" s="4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</row>
    <row r="24" spans="1:115">
      <c r="A24" s="3">
        <v>85</v>
      </c>
      <c r="B24" s="8">
        <f t="shared" si="0"/>
        <v>7225</v>
      </c>
      <c r="C24" s="8">
        <f>OLS!$G$10+OLS!$F$10*A24+OLS!$E$10*B24</f>
        <v>1201.0127403593619</v>
      </c>
      <c r="D24" s="12" t="str">
        <f t="shared" si="1"/>
        <v>X = 85</v>
      </c>
      <c r="E24" s="13">
        <f t="shared" ca="1" si="2"/>
        <v>1288.3301178961808</v>
      </c>
      <c r="F24" s="4"/>
      <c r="G24" s="8"/>
      <c r="H24" s="2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</row>
    <row r="25" spans="1:115">
      <c r="A25" s="3">
        <v>90</v>
      </c>
      <c r="B25" s="8">
        <f t="shared" si="0"/>
        <v>8100</v>
      </c>
      <c r="C25" s="8">
        <f>OLS!$G$10+OLS!$F$10*A25+OLS!$E$10*B25</f>
        <v>1175.7424163348758</v>
      </c>
      <c r="D25" s="12" t="str">
        <f t="shared" si="1"/>
        <v>X = 90</v>
      </c>
      <c r="E25" s="13">
        <f t="shared" ca="1" si="2"/>
        <v>1263.0597938716946</v>
      </c>
      <c r="F25" s="4"/>
      <c r="G25" s="8"/>
      <c r="H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</row>
    <row r="26" spans="1:115" ht="12.75" thickBot="1">
      <c r="A26" s="5">
        <v>100</v>
      </c>
      <c r="B26" s="9">
        <f t="shared" si="0"/>
        <v>10000</v>
      </c>
      <c r="C26" s="9">
        <f>OLS!$G$10+OLS!$F$10*A26+OLS!$E$10*B26</f>
        <v>1095.4242175425463</v>
      </c>
      <c r="D26" s="12" t="str">
        <f t="shared" si="1"/>
        <v>X = 100</v>
      </c>
      <c r="E26" s="16">
        <f t="shared" ca="1" si="2"/>
        <v>1182.7415950793652</v>
      </c>
      <c r="F26" s="6"/>
      <c r="G26" s="8"/>
      <c r="H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</row>
    <row r="27" spans="1:115"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</row>
    <row r="28" spans="1:115">
      <c r="C28">
        <f t="shared" ref="C28:C42" si="3">A12</f>
        <v>10</v>
      </c>
      <c r="D28" s="14">
        <f t="shared" ref="D28:D42" si="4">E12</f>
        <v>388.96557099237452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</row>
    <row r="29" spans="1:115">
      <c r="C29">
        <f t="shared" si="3"/>
        <v>30</v>
      </c>
      <c r="D29" s="14">
        <f t="shared" ca="1" si="4"/>
        <v>911.19756581167439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</row>
    <row r="30" spans="1:115">
      <c r="C30">
        <f t="shared" si="3"/>
        <v>35</v>
      </c>
      <c r="D30" s="14">
        <f t="shared" ca="1" si="4"/>
        <v>995.11159451283061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</row>
    <row r="31" spans="1:115">
      <c r="C31">
        <f t="shared" si="3"/>
        <v>40</v>
      </c>
      <c r="D31" s="14">
        <f t="shared" ca="1" si="4"/>
        <v>1069.0997729662008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</row>
    <row r="32" spans="1:115">
      <c r="C32">
        <f t="shared" si="3"/>
        <v>45</v>
      </c>
      <c r="D32" s="14">
        <f t="shared" ca="1" si="4"/>
        <v>1133.1621011717857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</row>
    <row r="33" spans="3:115">
      <c r="C33">
        <f t="shared" si="3"/>
        <v>50</v>
      </c>
      <c r="D33" s="14">
        <f t="shared" ca="1" si="4"/>
        <v>1187.2985791295848</v>
      </c>
      <c r="J33" s="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</row>
    <row r="34" spans="3:115">
      <c r="C34">
        <f t="shared" si="3"/>
        <v>55</v>
      </c>
      <c r="D34" s="14">
        <f t="shared" ca="1" si="4"/>
        <v>1231.5092068395984</v>
      </c>
      <c r="J34" s="8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</row>
    <row r="35" spans="3:115">
      <c r="C35">
        <f t="shared" si="3"/>
        <v>60</v>
      </c>
      <c r="D35" s="14">
        <f t="shared" ca="1" si="4"/>
        <v>1265.793984301826</v>
      </c>
      <c r="J35" s="8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</row>
    <row r="36" spans="3:115">
      <c r="C36">
        <f t="shared" si="3"/>
        <v>65</v>
      </c>
      <c r="D36" s="14">
        <f t="shared" ca="1" si="4"/>
        <v>1290.1529115162682</v>
      </c>
      <c r="J36" s="8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</row>
    <row r="37" spans="3:115">
      <c r="C37">
        <f t="shared" si="3"/>
        <v>70</v>
      </c>
      <c r="D37" s="14">
        <f t="shared" ca="1" si="4"/>
        <v>1304.5859884829249</v>
      </c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</row>
    <row r="38" spans="3:115">
      <c r="C38">
        <f t="shared" si="3"/>
        <v>75</v>
      </c>
      <c r="D38" s="14">
        <f t="shared" ca="1" si="4"/>
        <v>1309.0932152017958</v>
      </c>
      <c r="J38" s="8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</row>
    <row r="39" spans="3:115">
      <c r="C39">
        <f t="shared" si="3"/>
        <v>80</v>
      </c>
      <c r="D39" s="14">
        <f t="shared" ca="1" si="4"/>
        <v>1303.6745916728808</v>
      </c>
      <c r="J39" s="8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</row>
    <row r="40" spans="3:115">
      <c r="C40">
        <f t="shared" si="3"/>
        <v>85</v>
      </c>
      <c r="D40" s="14">
        <f t="shared" ca="1" si="4"/>
        <v>1288.3301178961808</v>
      </c>
      <c r="J40" s="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</row>
    <row r="41" spans="3:115">
      <c r="C41">
        <f t="shared" si="3"/>
        <v>90</v>
      </c>
      <c r="D41" s="14">
        <f t="shared" ca="1" si="4"/>
        <v>1263.0597938716946</v>
      </c>
      <c r="J41" s="8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</row>
    <row r="42" spans="3:115">
      <c r="C42">
        <f t="shared" si="3"/>
        <v>100</v>
      </c>
      <c r="D42" s="14">
        <f t="shared" ca="1" si="4"/>
        <v>1182.7415950793652</v>
      </c>
      <c r="J42" s="8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</row>
    <row r="43" spans="3:115">
      <c r="J43" s="8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</row>
    <row r="44" spans="3:115">
      <c r="D44" s="14"/>
      <c r="J44" s="8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</row>
    <row r="45" spans="3:115">
      <c r="D45" s="14"/>
      <c r="J45" s="8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</row>
    <row r="46" spans="3:115">
      <c r="J46" s="8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</row>
    <row r="47" spans="3:115">
      <c r="J47" s="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</row>
    <row r="48" spans="3:115">
      <c r="J48" s="8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</row>
    <row r="49" spans="1:115">
      <c r="J49" s="8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</row>
    <row r="50" spans="1:115">
      <c r="J50" s="8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</row>
    <row r="51" spans="1:115">
      <c r="J51" s="8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</row>
    <row r="52" spans="1:115">
      <c r="J52" s="8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</row>
    <row r="53" spans="1:115">
      <c r="J53" s="8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</row>
    <row r="54" spans="1:115">
      <c r="J54" s="8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</row>
    <row r="55" spans="1:115">
      <c r="J55" s="8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</row>
    <row r="56" spans="1:115">
      <c r="J56" s="8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</row>
    <row r="57" spans="1:115">
      <c r="J57" s="8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</row>
    <row r="58" spans="1:115">
      <c r="J58" s="8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</row>
    <row r="59" spans="1:115">
      <c r="J59" s="8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</row>
    <row r="60" spans="1:115">
      <c r="J60" s="8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</row>
    <row r="61" spans="1:115"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</row>
    <row r="62" spans="1:115"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</row>
    <row r="64" spans="1:11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</row>
    <row r="65" spans="1: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</row>
    <row r="66" spans="1:25">
      <c r="A66" s="11" t="s">
        <v>36</v>
      </c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</row>
    <row r="67" spans="1:25">
      <c r="A67" s="8"/>
      <c r="B67" s="8" t="s">
        <v>51</v>
      </c>
      <c r="C67" s="8" t="s">
        <v>52</v>
      </c>
      <c r="D67" s="8" t="s">
        <v>53</v>
      </c>
      <c r="E67" s="8" t="s">
        <v>54</v>
      </c>
      <c r="F67" s="8" t="s">
        <v>55</v>
      </c>
      <c r="G67" s="8" t="s">
        <v>56</v>
      </c>
      <c r="H67" s="8" t="s">
        <v>57</v>
      </c>
      <c r="I67" s="8" t="s">
        <v>58</v>
      </c>
      <c r="J67" s="8" t="s">
        <v>59</v>
      </c>
      <c r="K67" s="8" t="s">
        <v>60</v>
      </c>
      <c r="L67" s="8" t="s">
        <v>61</v>
      </c>
      <c r="M67" s="8" t="s">
        <v>62</v>
      </c>
      <c r="N67" s="8" t="s">
        <v>63</v>
      </c>
      <c r="O67" s="8" t="s">
        <v>64</v>
      </c>
      <c r="P67" s="8" t="s">
        <v>65</v>
      </c>
      <c r="Q67" s="8"/>
      <c r="R67" s="8"/>
      <c r="S67" s="8"/>
      <c r="T67" s="8"/>
      <c r="U67" s="8"/>
      <c r="V67" s="8"/>
      <c r="W67" s="8"/>
      <c r="X67" s="8"/>
      <c r="Y67" s="8"/>
    </row>
    <row r="68" spans="1:25">
      <c r="A68" s="8" t="s">
        <v>17</v>
      </c>
      <c r="B68" s="8">
        <v>388.35112701554596</v>
      </c>
      <c r="C68" s="8">
        <v>823.26574429804214</v>
      </c>
      <c r="D68" s="8">
        <v>907.17977299920096</v>
      </c>
      <c r="E68" s="8">
        <v>981.1679514525722</v>
      </c>
      <c r="F68" s="8">
        <v>1045.2302796581589</v>
      </c>
      <c r="G68" s="8">
        <v>1099.3667576159587</v>
      </c>
      <c r="H68" s="8">
        <v>1143.5773853259716</v>
      </c>
      <c r="I68" s="8">
        <v>1177.8621627882007</v>
      </c>
      <c r="J68" s="8">
        <v>1202.2210900026407</v>
      </c>
      <c r="K68" s="8">
        <v>1216.6541669692965</v>
      </c>
      <c r="L68" s="8">
        <v>1221.1613936881672</v>
      </c>
      <c r="M68" s="8">
        <v>1215.7427701592499</v>
      </c>
      <c r="N68" s="8">
        <v>1200.3982963825461</v>
      </c>
      <c r="O68" s="8">
        <v>1175.1279723580571</v>
      </c>
      <c r="P68" s="8">
        <v>1094.8097735657182</v>
      </c>
      <c r="Q68" s="8"/>
      <c r="R68" s="8"/>
      <c r="S68" s="8"/>
      <c r="T68" s="8"/>
      <c r="U68" s="8"/>
      <c r="V68" s="8"/>
      <c r="W68" s="8"/>
      <c r="X68" s="8"/>
      <c r="Y68" s="8"/>
    </row>
    <row r="69" spans="1:25">
      <c r="A69" s="8" t="s">
        <v>37</v>
      </c>
      <c r="B69" s="8">
        <v>50.889742282849745</v>
      </c>
      <c r="C69" s="8">
        <v>50.889742282850122</v>
      </c>
      <c r="D69" s="8">
        <v>50.889742282844203</v>
      </c>
      <c r="E69" s="8">
        <v>50.889742282872305</v>
      </c>
      <c r="F69" s="8">
        <v>50.88974228286343</v>
      </c>
      <c r="G69" s="8">
        <v>50.889742282870827</v>
      </c>
      <c r="H69" s="8">
        <v>50.889742282885614</v>
      </c>
      <c r="I69" s="8">
        <v>50.889742282842725</v>
      </c>
      <c r="J69" s="8">
        <v>50.889742282878217</v>
      </c>
      <c r="K69" s="8">
        <v>50.889742282869342</v>
      </c>
      <c r="L69" s="8">
        <v>50.889742282836806</v>
      </c>
      <c r="M69" s="8">
        <v>50.889742282833851</v>
      </c>
      <c r="N69" s="8">
        <v>50.889742282848644</v>
      </c>
      <c r="O69" s="8">
        <v>50.889742282836806</v>
      </c>
      <c r="P69" s="8">
        <v>50.889742282867864</v>
      </c>
      <c r="Q69" s="8"/>
      <c r="R69" s="8"/>
      <c r="S69" s="8"/>
      <c r="T69" s="8"/>
      <c r="U69" s="8"/>
      <c r="V69" s="8"/>
      <c r="W69" s="8"/>
      <c r="X69" s="8"/>
      <c r="Y69" s="8"/>
    </row>
    <row r="70" spans="1:25">
      <c r="A70" s="8" t="s">
        <v>38</v>
      </c>
      <c r="B70" s="8">
        <v>13.104054228948483</v>
      </c>
      <c r="C70" s="8">
        <v>6.1814478053184736</v>
      </c>
      <c r="D70" s="8">
        <v>5.6096645667703866</v>
      </c>
      <c r="E70" s="8">
        <v>5.1866494627685782</v>
      </c>
      <c r="F70" s="8">
        <v>4.8687589015797403</v>
      </c>
      <c r="G70" s="8">
        <v>4.6290050095045823</v>
      </c>
      <c r="H70" s="8">
        <v>4.4500479754048063</v>
      </c>
      <c r="I70" s="8">
        <v>4.3205176200225353</v>
      </c>
      <c r="J70" s="8">
        <v>4.2329770044847939</v>
      </c>
      <c r="K70" s="8">
        <v>4.1827615163342955</v>
      </c>
      <c r="L70" s="8">
        <v>4.1673232175428474</v>
      </c>
      <c r="M70" s="8">
        <v>4.1858971759435439</v>
      </c>
      <c r="N70" s="8">
        <v>4.2394047405937814</v>
      </c>
      <c r="O70" s="8">
        <v>4.3305702425514969</v>
      </c>
      <c r="P70" s="8">
        <v>4.6482725594532797</v>
      </c>
      <c r="Q70" s="8"/>
      <c r="R70" s="8"/>
      <c r="S70" s="8"/>
      <c r="T70" s="8"/>
      <c r="U70" s="8"/>
      <c r="V70" s="8"/>
      <c r="W70" s="8"/>
      <c r="X70" s="8"/>
      <c r="Y70" s="8"/>
    </row>
    <row r="71" spans="1:25">
      <c r="A71" s="8" t="s">
        <v>39</v>
      </c>
      <c r="B71" s="8">
        <v>205.15669758481818</v>
      </c>
      <c r="C71" s="8">
        <v>640.0713148673143</v>
      </c>
      <c r="D71" s="8">
        <v>723.9853435684729</v>
      </c>
      <c r="E71" s="8">
        <v>797.97352202184527</v>
      </c>
      <c r="F71" s="8">
        <v>862.03585022743164</v>
      </c>
      <c r="G71" s="8">
        <v>916.17232818523166</v>
      </c>
      <c r="H71" s="8">
        <v>960.38295589524546</v>
      </c>
      <c r="I71" s="8">
        <v>994.66773335747303</v>
      </c>
      <c r="J71" s="8">
        <v>1019.0266605719144</v>
      </c>
      <c r="K71" s="8">
        <v>1033.4597375385695</v>
      </c>
      <c r="L71" s="8">
        <v>1037.9669642574388</v>
      </c>
      <c r="M71" s="8">
        <v>1032.5483407285215</v>
      </c>
      <c r="N71" s="8">
        <v>1017.2038669518183</v>
      </c>
      <c r="O71" s="8">
        <v>991.93354292732874</v>
      </c>
      <c r="P71" s="8">
        <v>911.61534413499135</v>
      </c>
      <c r="Q71" s="8"/>
      <c r="R71" s="8"/>
      <c r="S71" s="8"/>
      <c r="T71" s="8"/>
      <c r="U71" s="8"/>
      <c r="V71" s="8"/>
      <c r="W71" s="8"/>
      <c r="X71" s="8"/>
      <c r="Y71" s="8"/>
    </row>
    <row r="72" spans="1:25">
      <c r="A72" s="8" t="s">
        <v>40</v>
      </c>
      <c r="B72" s="8">
        <v>510.23325278095581</v>
      </c>
      <c r="C72" s="8">
        <v>945.14787006345193</v>
      </c>
      <c r="D72" s="8">
        <v>1029.0618987646105</v>
      </c>
      <c r="E72" s="8">
        <v>1103.050077217983</v>
      </c>
      <c r="F72" s="8">
        <v>1167.1124054235693</v>
      </c>
      <c r="G72" s="8">
        <v>1221.2488833813693</v>
      </c>
      <c r="H72" s="8">
        <v>1265.4595110913831</v>
      </c>
      <c r="I72" s="8">
        <v>1299.7442885536107</v>
      </c>
      <c r="J72" s="8">
        <v>1324.103215768052</v>
      </c>
      <c r="K72" s="8">
        <v>1338.5362927347071</v>
      </c>
      <c r="L72" s="8">
        <v>1343.0435194535764</v>
      </c>
      <c r="M72" s="8">
        <v>1337.6248959246591</v>
      </c>
      <c r="N72" s="8">
        <v>1322.280422147956</v>
      </c>
      <c r="O72" s="8">
        <v>1297.0100981234664</v>
      </c>
      <c r="P72" s="8">
        <v>1216.691899331129</v>
      </c>
      <c r="Q72" s="8"/>
      <c r="R72" s="8"/>
      <c r="S72" s="8"/>
      <c r="T72" s="8"/>
      <c r="U72" s="8"/>
      <c r="V72" s="8"/>
      <c r="W72" s="8"/>
      <c r="X72" s="8"/>
      <c r="Y72" s="8"/>
    </row>
    <row r="73" spans="1: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</row>
    <row r="74" spans="1:25">
      <c r="A74" s="30" t="s">
        <v>66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</row>
    <row r="75" spans="1:25">
      <c r="A75" s="8" t="s">
        <v>42</v>
      </c>
      <c r="B75" s="8">
        <v>1200</v>
      </c>
      <c r="C75" s="8">
        <v>1200</v>
      </c>
      <c r="D75" s="8">
        <v>1200</v>
      </c>
      <c r="E75" s="8">
        <v>1200</v>
      </c>
      <c r="F75" s="8">
        <v>1200</v>
      </c>
      <c r="G75" s="8">
        <v>1200</v>
      </c>
      <c r="H75" s="8">
        <v>1200</v>
      </c>
      <c r="I75" s="8">
        <v>1200</v>
      </c>
      <c r="J75" s="8">
        <v>1200</v>
      </c>
      <c r="K75" s="8">
        <v>1200</v>
      </c>
      <c r="L75" s="8">
        <v>1200</v>
      </c>
      <c r="M75" s="8">
        <v>1200</v>
      </c>
      <c r="N75" s="8">
        <v>1200</v>
      </c>
      <c r="O75" s="8">
        <v>1200</v>
      </c>
      <c r="P75" s="8">
        <v>1200</v>
      </c>
      <c r="Q75" s="8"/>
      <c r="R75" s="8"/>
      <c r="S75" s="8"/>
      <c r="T75" s="8"/>
      <c r="U75" s="8"/>
      <c r="V75" s="8"/>
      <c r="W75" s="8"/>
      <c r="X75" s="8"/>
      <c r="Y75" s="8"/>
    </row>
    <row r="76" spans="1:25">
      <c r="A76" s="8" t="s">
        <v>43</v>
      </c>
      <c r="B76" s="8">
        <v>1</v>
      </c>
      <c r="C76" s="8">
        <v>1</v>
      </c>
      <c r="D76" s="8">
        <v>1</v>
      </c>
      <c r="E76" s="8">
        <v>1</v>
      </c>
      <c r="F76" s="8">
        <v>1</v>
      </c>
      <c r="G76" s="8">
        <v>0.98407510613433369</v>
      </c>
      <c r="H76" s="8">
        <v>0.87945775524602576</v>
      </c>
      <c r="I76" s="8">
        <v>0.66893443815486586</v>
      </c>
      <c r="J76" s="8">
        <v>0.4849628880108417</v>
      </c>
      <c r="K76" s="8">
        <v>0.37017671192486062</v>
      </c>
      <c r="L76" s="8">
        <v>0.33686749451717407</v>
      </c>
      <c r="M76" s="8">
        <v>0.37647160492864429</v>
      </c>
      <c r="N76" s="8">
        <v>0.50042649686749663</v>
      </c>
      <c r="O76" s="8">
        <v>0.69387906742255723</v>
      </c>
      <c r="P76" s="8">
        <v>0.98663233215686941</v>
      </c>
      <c r="Q76" s="8"/>
      <c r="R76" s="8"/>
      <c r="S76" s="8"/>
      <c r="T76" s="8"/>
      <c r="U76" s="8"/>
      <c r="V76" s="8"/>
      <c r="W76" s="8"/>
      <c r="X76" s="8"/>
      <c r="Y76" s="8"/>
    </row>
    <row r="77" spans="1:25">
      <c r="A77" s="8" t="s">
        <v>44</v>
      </c>
      <c r="B77" s="8">
        <v>1250</v>
      </c>
      <c r="C77" s="8">
        <v>1250</v>
      </c>
      <c r="D77" s="8">
        <v>1250</v>
      </c>
      <c r="E77" s="8">
        <v>1250</v>
      </c>
      <c r="F77" s="8">
        <v>1250</v>
      </c>
      <c r="G77" s="8">
        <v>1250</v>
      </c>
      <c r="H77" s="8">
        <v>1250</v>
      </c>
      <c r="I77" s="8">
        <v>1250</v>
      </c>
      <c r="J77" s="8">
        <v>1250</v>
      </c>
      <c r="K77" s="8">
        <v>1250</v>
      </c>
      <c r="L77" s="8">
        <v>1250</v>
      </c>
      <c r="M77" s="8">
        <v>1250</v>
      </c>
      <c r="N77" s="8">
        <v>1250</v>
      </c>
      <c r="O77" s="8">
        <v>1250</v>
      </c>
      <c r="P77" s="8">
        <v>1250</v>
      </c>
      <c r="Q77" s="8"/>
      <c r="R77" s="8"/>
      <c r="S77" s="8"/>
      <c r="T77" s="8"/>
      <c r="U77" s="8"/>
      <c r="V77" s="8"/>
      <c r="W77" s="8"/>
      <c r="X77" s="8"/>
      <c r="Y77" s="8"/>
    </row>
    <row r="78" spans="1:25">
      <c r="A78" s="8" t="s">
        <v>45</v>
      </c>
      <c r="B78" s="8">
        <v>1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0.98732390694444827</v>
      </c>
      <c r="I78" s="8">
        <v>0.93230591519335471</v>
      </c>
      <c r="J78" s="8">
        <v>0.83608739390071296</v>
      </c>
      <c r="K78" s="8">
        <v>0.74953925009200062</v>
      </c>
      <c r="L78" s="8">
        <v>0.72366927798654523</v>
      </c>
      <c r="M78" s="8">
        <v>0.7546354999524072</v>
      </c>
      <c r="N78" s="8">
        <v>0.84486997425468757</v>
      </c>
      <c r="O78" s="8">
        <v>0.93665975548495473</v>
      </c>
      <c r="P78" s="8">
        <v>1</v>
      </c>
      <c r="Q78" s="8"/>
      <c r="R78" s="8"/>
      <c r="S78" s="8"/>
      <c r="T78" s="8"/>
      <c r="U78" s="8"/>
      <c r="V78" s="8"/>
      <c r="W78" s="8"/>
      <c r="X78" s="8"/>
      <c r="Y78" s="8"/>
    </row>
    <row r="79" spans="1:25">
      <c r="A79" s="8" t="s">
        <v>46</v>
      </c>
      <c r="B79" s="8">
        <v>1300</v>
      </c>
      <c r="C79" s="8">
        <v>1300</v>
      </c>
      <c r="D79" s="8">
        <v>1300</v>
      </c>
      <c r="E79" s="8">
        <v>1300</v>
      </c>
      <c r="F79" s="8">
        <v>1300</v>
      </c>
      <c r="G79" s="8">
        <v>1300</v>
      </c>
      <c r="H79" s="8">
        <v>1300</v>
      </c>
      <c r="I79" s="8">
        <v>1300</v>
      </c>
      <c r="J79" s="8">
        <v>1300</v>
      </c>
      <c r="K79" s="8">
        <v>1300</v>
      </c>
      <c r="L79" s="8">
        <v>1300</v>
      </c>
      <c r="M79" s="8">
        <v>1300</v>
      </c>
      <c r="N79" s="8">
        <v>1300</v>
      </c>
      <c r="O79" s="8">
        <v>1300</v>
      </c>
      <c r="P79" s="8">
        <v>1300</v>
      </c>
      <c r="Q79" s="8"/>
      <c r="R79" s="8"/>
      <c r="S79" s="8"/>
      <c r="T79" s="8"/>
      <c r="U79" s="8"/>
      <c r="V79" s="8"/>
      <c r="W79" s="8"/>
      <c r="X79" s="8"/>
      <c r="Y79" s="8"/>
    </row>
    <row r="80" spans="1:25">
      <c r="A80" s="8" t="s">
        <v>47</v>
      </c>
      <c r="B80" s="8">
        <v>1</v>
      </c>
      <c r="C80" s="8">
        <v>1</v>
      </c>
      <c r="D80" s="8">
        <v>1</v>
      </c>
      <c r="E80" s="8">
        <v>1</v>
      </c>
      <c r="F80" s="8">
        <v>1</v>
      </c>
      <c r="G80" s="8">
        <v>1</v>
      </c>
      <c r="H80" s="8">
        <v>1</v>
      </c>
      <c r="I80" s="8">
        <v>1</v>
      </c>
      <c r="J80" s="8">
        <v>0.98247335089979293</v>
      </c>
      <c r="K80" s="8">
        <v>0.95755627369147778</v>
      </c>
      <c r="L80" s="8">
        <v>0.94499346783165217</v>
      </c>
      <c r="M80" s="8">
        <v>0.96009480171088812</v>
      </c>
      <c r="N80" s="8">
        <v>0.9834962413088072</v>
      </c>
      <c r="O80" s="8">
        <v>1</v>
      </c>
      <c r="P80" s="8">
        <v>1</v>
      </c>
      <c r="Q80" s="8"/>
      <c r="R80" s="8"/>
      <c r="S80" s="8"/>
      <c r="T80" s="8"/>
      <c r="U80" s="8"/>
      <c r="V80" s="8"/>
      <c r="W80" s="8"/>
      <c r="X80" s="8"/>
      <c r="Y80" s="8"/>
    </row>
    <row r="81" spans="1:25">
      <c r="A81" s="8" t="s">
        <v>48</v>
      </c>
      <c r="B81" s="8">
        <v>1350</v>
      </c>
      <c r="C81" s="8">
        <v>1350</v>
      </c>
      <c r="D81" s="8">
        <v>1350</v>
      </c>
      <c r="E81" s="8">
        <v>1350</v>
      </c>
      <c r="F81" s="8">
        <v>1350</v>
      </c>
      <c r="G81" s="8">
        <v>1350</v>
      </c>
      <c r="H81" s="8">
        <v>1350</v>
      </c>
      <c r="I81" s="8">
        <v>1350</v>
      </c>
      <c r="J81" s="8">
        <v>1350</v>
      </c>
      <c r="K81" s="8">
        <v>1350</v>
      </c>
      <c r="L81" s="8">
        <v>1350</v>
      </c>
      <c r="M81" s="8">
        <v>1350</v>
      </c>
      <c r="N81" s="8">
        <v>1350</v>
      </c>
      <c r="O81" s="8">
        <v>1350</v>
      </c>
      <c r="P81" s="8">
        <v>1350</v>
      </c>
      <c r="Q81" s="8"/>
      <c r="R81" s="8"/>
      <c r="S81" s="8"/>
      <c r="T81" s="8"/>
      <c r="U81" s="8"/>
      <c r="V81" s="8"/>
      <c r="W81" s="8"/>
      <c r="X81" s="8"/>
      <c r="Y81" s="8"/>
    </row>
    <row r="82" spans="1:25">
      <c r="A82" s="8" t="s">
        <v>49</v>
      </c>
      <c r="B82" s="8">
        <v>1</v>
      </c>
      <c r="C82" s="8">
        <v>1</v>
      </c>
      <c r="D82" s="8">
        <v>1</v>
      </c>
      <c r="E82" s="8">
        <v>1</v>
      </c>
      <c r="F82" s="8">
        <v>1</v>
      </c>
      <c r="G82" s="8">
        <v>1</v>
      </c>
      <c r="H82" s="8">
        <v>1</v>
      </c>
      <c r="I82" s="8">
        <v>1</v>
      </c>
      <c r="J82" s="8">
        <v>1</v>
      </c>
      <c r="K82" s="8">
        <v>1</v>
      </c>
      <c r="L82" s="8">
        <v>1</v>
      </c>
      <c r="M82" s="8">
        <v>1</v>
      </c>
      <c r="N82" s="8">
        <v>1</v>
      </c>
      <c r="O82" s="8">
        <v>1</v>
      </c>
      <c r="P82" s="8">
        <v>1</v>
      </c>
      <c r="Q82" s="8"/>
      <c r="R82" s="8"/>
      <c r="S82" s="8"/>
      <c r="T82" s="8"/>
      <c r="U82" s="8"/>
      <c r="V82" s="8"/>
      <c r="W82" s="8"/>
      <c r="X82" s="8"/>
      <c r="Y82" s="8"/>
    </row>
    <row r="83" spans="1: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</row>
    <row r="84" spans="1: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</row>
    <row r="85" spans="1: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</row>
    <row r="86" spans="1: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</row>
    <row r="87" spans="1: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</row>
    <row r="91" spans="1: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</row>
    <row r="92" spans="1: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</row>
  </sheetData>
  <phoneticPr fontId="0" type="noConversion"/>
  <printOptions headings="1" gridLines="1"/>
  <pageMargins left="0.68" right="0.26" top="0.5" bottom="0.48" header="0.5" footer="0.5"/>
  <pageSetup scale="68" fitToHeight="2" orientation="portrait" r:id="rId1"/>
  <headerFooter alignWithMargins="0">
    <oddFooter>&amp;C&amp;F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workbookViewId="0">
      <selection activeCell="T5" sqref="T5"/>
    </sheetView>
  </sheetViews>
  <sheetFormatPr defaultRowHeight="12"/>
  <sheetData>
    <row r="1" spans="1:16">
      <c r="A1" t="s">
        <v>79</v>
      </c>
    </row>
    <row r="2" spans="1:16">
      <c r="A2" t="s">
        <v>68</v>
      </c>
      <c r="B2" t="str">
        <f ca="1">ADDRESS(ROW(Sheet1!$E$12),COLUMN(Sheet1!$E$12),4,,_xll.WSNAME(Sheet1!$E$12))</f>
        <v>Sheet1!E12</v>
      </c>
      <c r="C2" t="str">
        <f ca="1">ADDRESS(ROW(Sheet1!$E$13),COLUMN(Sheet1!$E$13),4,,_xll.WSNAME(Sheet1!$E$13))</f>
        <v>Sheet1!E13</v>
      </c>
      <c r="D2" t="str">
        <f ca="1">ADDRESS(ROW(Sheet1!$E$14),COLUMN(Sheet1!$E$14),4,,_xll.WSNAME(Sheet1!$E$14))</f>
        <v>Sheet1!E14</v>
      </c>
      <c r="E2" t="str">
        <f ca="1">ADDRESS(ROW(Sheet1!$E$15),COLUMN(Sheet1!$E$15),4,,_xll.WSNAME(Sheet1!$E$15))</f>
        <v>Sheet1!E15</v>
      </c>
      <c r="F2" t="str">
        <f ca="1">ADDRESS(ROW(Sheet1!$E$16),COLUMN(Sheet1!$E$16),4,,_xll.WSNAME(Sheet1!$E$16))</f>
        <v>Sheet1!E16</v>
      </c>
      <c r="G2" t="str">
        <f ca="1">ADDRESS(ROW(Sheet1!$E$17),COLUMN(Sheet1!$E$17),4,,_xll.WSNAME(Sheet1!$E$17))</f>
        <v>Sheet1!E17</v>
      </c>
      <c r="H2" t="str">
        <f ca="1">ADDRESS(ROW(Sheet1!$E$18),COLUMN(Sheet1!$E$18),4,,_xll.WSNAME(Sheet1!$E$18))</f>
        <v>Sheet1!E18</v>
      </c>
      <c r="I2" t="str">
        <f ca="1">ADDRESS(ROW(Sheet1!$E$19),COLUMN(Sheet1!$E$19),4,,_xll.WSNAME(Sheet1!$E$19))</f>
        <v>Sheet1!E19</v>
      </c>
      <c r="J2" t="str">
        <f ca="1">ADDRESS(ROW(Sheet1!$E$20),COLUMN(Sheet1!$E$20),4,,_xll.WSNAME(Sheet1!$E$20))</f>
        <v>Sheet1!E20</v>
      </c>
      <c r="K2" t="str">
        <f ca="1">ADDRESS(ROW(Sheet1!$E$21),COLUMN(Sheet1!$E$21),4,,_xll.WSNAME(Sheet1!$E$21))</f>
        <v>Sheet1!E21</v>
      </c>
      <c r="L2" t="str">
        <f ca="1">ADDRESS(ROW(Sheet1!$E$22),COLUMN(Sheet1!$E$22),4,,_xll.WSNAME(Sheet1!$E$22))</f>
        <v>Sheet1!E22</v>
      </c>
      <c r="M2" t="str">
        <f ca="1">ADDRESS(ROW(Sheet1!$E$23),COLUMN(Sheet1!$E$23),4,,_xll.WSNAME(Sheet1!$E$23))</f>
        <v>Sheet1!E23</v>
      </c>
      <c r="N2" t="str">
        <f ca="1">ADDRESS(ROW(Sheet1!$E$24),COLUMN(Sheet1!$E$24),4,,_xll.WSNAME(Sheet1!$E$24))</f>
        <v>Sheet1!E24</v>
      </c>
      <c r="O2" t="str">
        <f ca="1">ADDRESS(ROW(Sheet1!$E$25),COLUMN(Sheet1!$E$25),4,,_xll.WSNAME(Sheet1!$E$25))</f>
        <v>Sheet1!E25</v>
      </c>
      <c r="P2" t="str">
        <f ca="1">ADDRESS(ROW(Sheet1!$E$26),COLUMN(Sheet1!$E$26),4,,_xll.WSNAME(Sheet1!$E$26))</f>
        <v>Sheet1!E26</v>
      </c>
    </row>
    <row r="3" spans="1:16">
      <c r="A3" t="s">
        <v>17</v>
      </c>
      <c r="B3">
        <f t="shared" ref="B3:P3" si="0">AVERAGE(B9:B108)</f>
        <v>388.96557099237521</v>
      </c>
      <c r="C3">
        <f t="shared" si="0"/>
        <v>824.11165359197514</v>
      </c>
      <c r="D3">
        <f t="shared" si="0"/>
        <v>908.02568229313124</v>
      </c>
      <c r="E3">
        <f t="shared" si="0"/>
        <v>982.013860746501</v>
      </c>
      <c r="F3">
        <f t="shared" si="0"/>
        <v>1046.0761889520859</v>
      </c>
      <c r="G3">
        <f t="shared" si="0"/>
        <v>1100.2126669098857</v>
      </c>
      <c r="H3">
        <f t="shared" si="0"/>
        <v>1144.4232946198983</v>
      </c>
      <c r="I3">
        <f t="shared" si="0"/>
        <v>1178.7080720821266</v>
      </c>
      <c r="J3">
        <f t="shared" si="0"/>
        <v>1203.0669992965682</v>
      </c>
      <c r="K3">
        <f t="shared" si="0"/>
        <v>1217.5000762632253</v>
      </c>
      <c r="L3">
        <f t="shared" si="0"/>
        <v>1222.0073029820969</v>
      </c>
      <c r="M3">
        <f t="shared" si="0"/>
        <v>1216.5886794531807</v>
      </c>
      <c r="N3">
        <f t="shared" si="0"/>
        <v>1201.244205676481</v>
      </c>
      <c r="O3">
        <f t="shared" si="0"/>
        <v>1175.9738816519948</v>
      </c>
      <c r="P3">
        <f t="shared" si="0"/>
        <v>1095.6556828596651</v>
      </c>
    </row>
    <row r="4" spans="1:16">
      <c r="A4" t="s">
        <v>37</v>
      </c>
      <c r="B4">
        <f t="shared" ref="B4:P4" si="1">STDEV(B9:B108)</f>
        <v>6.8555742604476939E-13</v>
      </c>
      <c r="C4">
        <f t="shared" si="1"/>
        <v>100.90604807435099</v>
      </c>
      <c r="D4">
        <f t="shared" si="1"/>
        <v>100.90604807435099</v>
      </c>
      <c r="E4">
        <f t="shared" si="1"/>
        <v>100.90604807435473</v>
      </c>
      <c r="F4">
        <f t="shared" si="1"/>
        <v>100.90604807435845</v>
      </c>
      <c r="G4">
        <f t="shared" si="1"/>
        <v>100.90604807435322</v>
      </c>
      <c r="H4">
        <f t="shared" si="1"/>
        <v>100.90604807436441</v>
      </c>
      <c r="I4">
        <f t="shared" si="1"/>
        <v>100.90604807435174</v>
      </c>
      <c r="J4">
        <f t="shared" si="1"/>
        <v>100.90604807436367</v>
      </c>
      <c r="K4">
        <f t="shared" si="1"/>
        <v>100.90604807435473</v>
      </c>
      <c r="L4">
        <f t="shared" si="1"/>
        <v>100.90604807434578</v>
      </c>
      <c r="M4">
        <f t="shared" si="1"/>
        <v>100.90604807435322</v>
      </c>
      <c r="N4">
        <f t="shared" si="1"/>
        <v>100.90604807435771</v>
      </c>
      <c r="O4">
        <f t="shared" si="1"/>
        <v>100.90604807435621</v>
      </c>
      <c r="P4">
        <f t="shared" si="1"/>
        <v>100.90604807435621</v>
      </c>
    </row>
    <row r="5" spans="1:16">
      <c r="A5" t="s">
        <v>38</v>
      </c>
      <c r="B5">
        <f t="shared" ref="B5:P5" si="2">100*B4/B3</f>
        <v>1.7625144155964596E-13</v>
      </c>
      <c r="C5">
        <f t="shared" si="2"/>
        <v>12.244220505139277</v>
      </c>
      <c r="D5">
        <f t="shared" si="2"/>
        <v>11.112686572864602</v>
      </c>
      <c r="E5">
        <f t="shared" si="2"/>
        <v>10.275419941389485</v>
      </c>
      <c r="F5">
        <f t="shared" si="2"/>
        <v>9.6461471105122651</v>
      </c>
      <c r="G5">
        <f t="shared" si="2"/>
        <v>9.1715039382125259</v>
      </c>
      <c r="H5">
        <f t="shared" si="2"/>
        <v>8.8171962724577995</v>
      </c>
      <c r="I5">
        <f t="shared" si="2"/>
        <v>8.5607327602420202</v>
      </c>
      <c r="J5">
        <f t="shared" si="2"/>
        <v>8.387400546550051</v>
      </c>
      <c r="K5">
        <f t="shared" si="2"/>
        <v>8.2879705752510109</v>
      </c>
      <c r="L5">
        <f t="shared" si="2"/>
        <v>8.2574013942553428</v>
      </c>
      <c r="M5">
        <f t="shared" si="2"/>
        <v>8.294179436200853</v>
      </c>
      <c r="N5">
        <f t="shared" si="2"/>
        <v>8.4001277673204218</v>
      </c>
      <c r="O5">
        <f t="shared" si="2"/>
        <v>8.5806368363049472</v>
      </c>
      <c r="P5">
        <f t="shared" si="2"/>
        <v>9.2096494959977822</v>
      </c>
    </row>
    <row r="6" spans="1:16">
      <c r="A6" t="s">
        <v>39</v>
      </c>
      <c r="B6">
        <f t="shared" ref="B6:P6" si="3">MIN(B9:B108)</f>
        <v>388.96557099237452</v>
      </c>
      <c r="C6">
        <f t="shared" si="3"/>
        <v>571.69196333566742</v>
      </c>
      <c r="D6">
        <f t="shared" si="3"/>
        <v>655.60599203682364</v>
      </c>
      <c r="E6">
        <f t="shared" si="3"/>
        <v>729.59417049019396</v>
      </c>
      <c r="F6">
        <f t="shared" si="3"/>
        <v>793.65649869577885</v>
      </c>
      <c r="G6">
        <f t="shared" si="3"/>
        <v>847.79297665357797</v>
      </c>
      <c r="H6">
        <f t="shared" si="3"/>
        <v>892.00360436359153</v>
      </c>
      <c r="I6">
        <f t="shared" si="3"/>
        <v>926.2883818258191</v>
      </c>
      <c r="J6">
        <f t="shared" si="3"/>
        <v>950.64730904026135</v>
      </c>
      <c r="K6">
        <f t="shared" si="3"/>
        <v>965.08038600691805</v>
      </c>
      <c r="L6">
        <f t="shared" si="3"/>
        <v>969.58761272578897</v>
      </c>
      <c r="M6">
        <f t="shared" si="3"/>
        <v>964.16898919687389</v>
      </c>
      <c r="N6">
        <f t="shared" si="3"/>
        <v>948.82451542017395</v>
      </c>
      <c r="O6">
        <f t="shared" si="3"/>
        <v>923.55419139568778</v>
      </c>
      <c r="P6">
        <f t="shared" si="3"/>
        <v>843.23599260335834</v>
      </c>
    </row>
    <row r="7" spans="1:16">
      <c r="A7" t="s">
        <v>40</v>
      </c>
      <c r="B7">
        <f t="shared" ref="B7:P7" si="4">MAX(B9:B108)</f>
        <v>388.96557099237452</v>
      </c>
      <c r="C7">
        <f t="shared" si="4"/>
        <v>1112.2788036600691</v>
      </c>
      <c r="D7">
        <f t="shared" si="4"/>
        <v>1196.1928323612253</v>
      </c>
      <c r="E7">
        <f t="shared" si="4"/>
        <v>1270.1810108145955</v>
      </c>
      <c r="F7">
        <f t="shared" si="4"/>
        <v>1334.2433390201804</v>
      </c>
      <c r="G7">
        <f t="shared" si="4"/>
        <v>1388.3798169779795</v>
      </c>
      <c r="H7">
        <f t="shared" si="4"/>
        <v>1432.5904446879931</v>
      </c>
      <c r="I7">
        <f t="shared" si="4"/>
        <v>1466.8752221502207</v>
      </c>
      <c r="J7">
        <f t="shared" si="4"/>
        <v>1491.2341493646629</v>
      </c>
      <c r="K7">
        <f t="shared" si="4"/>
        <v>1505.6672263313196</v>
      </c>
      <c r="L7">
        <f t="shared" si="4"/>
        <v>1510.1744530501906</v>
      </c>
      <c r="M7">
        <f t="shared" si="4"/>
        <v>1504.7558295212755</v>
      </c>
      <c r="N7">
        <f t="shared" si="4"/>
        <v>1489.4113557445755</v>
      </c>
      <c r="O7">
        <f t="shared" si="4"/>
        <v>1464.1410317200894</v>
      </c>
      <c r="P7">
        <f t="shared" si="4"/>
        <v>1383.8228329277599</v>
      </c>
    </row>
    <row r="8" spans="1:16">
      <c r="A8" t="s">
        <v>41</v>
      </c>
      <c r="B8" t="str">
        <f>Sheet1!$D$12</f>
        <v>X = 10</v>
      </c>
      <c r="C8" t="str">
        <f>Sheet1!$D$13</f>
        <v>X = 30</v>
      </c>
      <c r="D8" t="str">
        <f>Sheet1!$D$14</f>
        <v>X = 35</v>
      </c>
      <c r="E8" t="str">
        <f>Sheet1!$D$15</f>
        <v>X = 40</v>
      </c>
      <c r="F8" t="str">
        <f>Sheet1!$D$16</f>
        <v>X = 45</v>
      </c>
      <c r="G8" t="str">
        <f>Sheet1!$D$17</f>
        <v>X = 50</v>
      </c>
      <c r="H8" t="str">
        <f>Sheet1!$D$18</f>
        <v>X = 55</v>
      </c>
      <c r="I8" t="str">
        <f>Sheet1!$D$19</f>
        <v>X = 60</v>
      </c>
      <c r="J8" t="str">
        <f>Sheet1!$D$20</f>
        <v>X = 65</v>
      </c>
      <c r="K8" t="str">
        <f>Sheet1!$D$21</f>
        <v>X = 70</v>
      </c>
      <c r="L8" t="str">
        <f>Sheet1!$D$22</f>
        <v>X = 75</v>
      </c>
      <c r="M8" t="str">
        <f>Sheet1!$D$23</f>
        <v>X = 80</v>
      </c>
      <c r="N8" t="str">
        <f>Sheet1!$D$24</f>
        <v>X = 85</v>
      </c>
      <c r="O8" t="str">
        <f>Sheet1!$D$25</f>
        <v>X = 90</v>
      </c>
      <c r="P8" t="str">
        <f>Sheet1!$D$26</f>
        <v>X = 100</v>
      </c>
    </row>
    <row r="9" spans="1:16">
      <c r="A9">
        <v>1</v>
      </c>
      <c r="B9">
        <v>388.96557099237452</v>
      </c>
      <c r="C9">
        <v>826.70532483868919</v>
      </c>
      <c r="D9">
        <v>910.61935353984541</v>
      </c>
      <c r="E9">
        <v>984.60753199321573</v>
      </c>
      <c r="F9">
        <v>1048.6698601988005</v>
      </c>
      <c r="G9">
        <v>1102.8063381565996</v>
      </c>
      <c r="H9">
        <v>1147.0169658666132</v>
      </c>
      <c r="I9">
        <v>1181.3017433288408</v>
      </c>
      <c r="J9">
        <v>1205.660670543283</v>
      </c>
      <c r="K9">
        <v>1220.0937475099397</v>
      </c>
      <c r="L9">
        <v>1224.6009742288106</v>
      </c>
      <c r="M9">
        <v>1219.1823506998956</v>
      </c>
      <c r="N9">
        <v>1203.8378769231956</v>
      </c>
      <c r="O9">
        <v>1178.5675528987094</v>
      </c>
      <c r="P9">
        <v>1098.24935410638</v>
      </c>
    </row>
    <row r="10" spans="1:16">
      <c r="A10">
        <v>2</v>
      </c>
      <c r="B10">
        <v>388.96557099237452</v>
      </c>
      <c r="C10">
        <v>776.68427514669997</v>
      </c>
      <c r="D10">
        <v>860.59830384785619</v>
      </c>
      <c r="E10">
        <v>934.5864823012264</v>
      </c>
      <c r="F10">
        <v>998.64881050681129</v>
      </c>
      <c r="G10">
        <v>1052.7852884646104</v>
      </c>
      <c r="H10">
        <v>1096.995916174624</v>
      </c>
      <c r="I10">
        <v>1131.2806936368515</v>
      </c>
      <c r="J10">
        <v>1155.6396208512938</v>
      </c>
      <c r="K10">
        <v>1170.0726978179505</v>
      </c>
      <c r="L10">
        <v>1174.5799245368214</v>
      </c>
      <c r="M10">
        <v>1169.1613010079063</v>
      </c>
      <c r="N10">
        <v>1153.8168272312064</v>
      </c>
      <c r="O10">
        <v>1128.5465032067202</v>
      </c>
      <c r="P10">
        <v>1048.2283044143908</v>
      </c>
    </row>
    <row r="11" spans="1:16">
      <c r="A11">
        <v>3</v>
      </c>
      <c r="B11">
        <v>388.96557099237452</v>
      </c>
      <c r="C11">
        <v>845.63012060946164</v>
      </c>
      <c r="D11">
        <v>929.54414931061785</v>
      </c>
      <c r="E11">
        <v>1003.5323277639882</v>
      </c>
      <c r="F11">
        <v>1067.5946559695731</v>
      </c>
      <c r="G11">
        <v>1121.7311339273722</v>
      </c>
      <c r="H11">
        <v>1165.9417616373858</v>
      </c>
      <c r="I11">
        <v>1200.2265390996133</v>
      </c>
      <c r="J11">
        <v>1224.5854663140556</v>
      </c>
      <c r="K11">
        <v>1239.0185432807123</v>
      </c>
      <c r="L11">
        <v>1243.5257699995832</v>
      </c>
      <c r="M11">
        <v>1238.1071464706681</v>
      </c>
      <c r="N11">
        <v>1222.7626726939682</v>
      </c>
      <c r="O11">
        <v>1197.492348669482</v>
      </c>
      <c r="P11">
        <v>1117.1741498771526</v>
      </c>
    </row>
    <row r="12" spans="1:16">
      <c r="A12">
        <v>4</v>
      </c>
      <c r="B12">
        <v>388.96557099237452</v>
      </c>
      <c r="C12">
        <v>906.4707619019365</v>
      </c>
      <c r="D12">
        <v>990.38479060309271</v>
      </c>
      <c r="E12">
        <v>1064.372969056463</v>
      </c>
      <c r="F12">
        <v>1128.4352972620479</v>
      </c>
      <c r="G12">
        <v>1182.571775219847</v>
      </c>
      <c r="H12">
        <v>1226.7824029298606</v>
      </c>
      <c r="I12">
        <v>1261.0671803920882</v>
      </c>
      <c r="J12">
        <v>1285.4261076065304</v>
      </c>
      <c r="K12">
        <v>1299.8591845731871</v>
      </c>
      <c r="L12">
        <v>1304.366411292058</v>
      </c>
      <c r="M12">
        <v>1298.947787763143</v>
      </c>
      <c r="N12">
        <v>1283.603313986443</v>
      </c>
      <c r="O12">
        <v>1258.3329899619569</v>
      </c>
      <c r="P12">
        <v>1178.0147911696274</v>
      </c>
    </row>
    <row r="13" spans="1:16">
      <c r="A13">
        <v>5</v>
      </c>
      <c r="B13">
        <v>388.96557099237452</v>
      </c>
      <c r="C13">
        <v>979.84340595699268</v>
      </c>
      <c r="D13">
        <v>1063.7574346581489</v>
      </c>
      <c r="E13">
        <v>1137.7456131115191</v>
      </c>
      <c r="F13">
        <v>1201.807941317104</v>
      </c>
      <c r="G13">
        <v>1255.9444192749031</v>
      </c>
      <c r="H13">
        <v>1300.1550469849167</v>
      </c>
      <c r="I13">
        <v>1334.4398244471442</v>
      </c>
      <c r="J13">
        <v>1358.7987516615865</v>
      </c>
      <c r="K13">
        <v>1373.2318286282432</v>
      </c>
      <c r="L13">
        <v>1377.7390553471141</v>
      </c>
      <c r="M13">
        <v>1372.320431818199</v>
      </c>
      <c r="N13">
        <v>1356.9759580414991</v>
      </c>
      <c r="O13">
        <v>1331.7056340170129</v>
      </c>
      <c r="P13">
        <v>1251.3874352246835</v>
      </c>
    </row>
    <row r="14" spans="1:16">
      <c r="A14">
        <v>6</v>
      </c>
      <c r="B14">
        <v>388.96557099237452</v>
      </c>
      <c r="C14">
        <v>889.9483692091693</v>
      </c>
      <c r="D14">
        <v>973.86239791032551</v>
      </c>
      <c r="E14">
        <v>1047.8505763636958</v>
      </c>
      <c r="F14">
        <v>1111.9129045692807</v>
      </c>
      <c r="G14">
        <v>1166.0493825270798</v>
      </c>
      <c r="H14">
        <v>1210.2600102370934</v>
      </c>
      <c r="I14">
        <v>1244.544787699321</v>
      </c>
      <c r="J14">
        <v>1268.9037149137632</v>
      </c>
      <c r="K14">
        <v>1283.3367918804199</v>
      </c>
      <c r="L14">
        <v>1287.8440185992908</v>
      </c>
      <c r="M14">
        <v>1282.4253950703758</v>
      </c>
      <c r="N14">
        <v>1267.0809212936758</v>
      </c>
      <c r="O14">
        <v>1241.8105972691897</v>
      </c>
      <c r="P14">
        <v>1161.4923984768602</v>
      </c>
    </row>
    <row r="15" spans="1:16">
      <c r="A15">
        <v>7</v>
      </c>
      <c r="B15">
        <v>388.96557099237452</v>
      </c>
      <c r="C15">
        <v>691.3239427957817</v>
      </c>
      <c r="D15">
        <v>775.23797149693792</v>
      </c>
      <c r="E15">
        <v>849.22614995030824</v>
      </c>
      <c r="F15">
        <v>913.28847815589313</v>
      </c>
      <c r="G15">
        <v>967.42495611369225</v>
      </c>
      <c r="H15">
        <v>1011.6355838237058</v>
      </c>
      <c r="I15">
        <v>1045.9203612859333</v>
      </c>
      <c r="J15">
        <v>1070.2792885003755</v>
      </c>
      <c r="K15">
        <v>1084.7123654670322</v>
      </c>
      <c r="L15">
        <v>1089.2195921859034</v>
      </c>
      <c r="M15">
        <v>1083.8009686569881</v>
      </c>
      <c r="N15">
        <v>1068.4564948802881</v>
      </c>
      <c r="O15">
        <v>1043.1861708558022</v>
      </c>
      <c r="P15">
        <v>962.86797206347262</v>
      </c>
    </row>
    <row r="16" spans="1:16">
      <c r="A16">
        <v>8</v>
      </c>
      <c r="B16">
        <v>388.96557099237452</v>
      </c>
      <c r="C16">
        <v>768.24767804760609</v>
      </c>
      <c r="D16">
        <v>852.1617067487623</v>
      </c>
      <c r="E16">
        <v>926.14988520213262</v>
      </c>
      <c r="F16">
        <v>990.21221340771751</v>
      </c>
      <c r="G16">
        <v>1044.3486913655167</v>
      </c>
      <c r="H16">
        <v>1088.5593190755303</v>
      </c>
      <c r="I16">
        <v>1122.8440965377579</v>
      </c>
      <c r="J16">
        <v>1147.2030237522001</v>
      </c>
      <c r="K16">
        <v>1161.6361007188568</v>
      </c>
      <c r="L16">
        <v>1166.1433274377277</v>
      </c>
      <c r="M16">
        <v>1160.7247039088127</v>
      </c>
      <c r="N16">
        <v>1145.3802301321127</v>
      </c>
      <c r="O16">
        <v>1120.1099061076266</v>
      </c>
      <c r="P16">
        <v>1039.7917073152971</v>
      </c>
    </row>
    <row r="17" spans="1:16">
      <c r="A17">
        <v>9</v>
      </c>
      <c r="B17">
        <v>388.96557099237452</v>
      </c>
      <c r="C17">
        <v>992.72433816097976</v>
      </c>
      <c r="D17">
        <v>1076.6383668621361</v>
      </c>
      <c r="E17">
        <v>1150.6265453155063</v>
      </c>
      <c r="F17">
        <v>1214.6888735210912</v>
      </c>
      <c r="G17">
        <v>1268.8253514788903</v>
      </c>
      <c r="H17">
        <v>1313.0359791889039</v>
      </c>
      <c r="I17">
        <v>1347.3207566511314</v>
      </c>
      <c r="J17">
        <v>1371.6796838655737</v>
      </c>
      <c r="K17">
        <v>1386.1127608322304</v>
      </c>
      <c r="L17">
        <v>1390.6199875511013</v>
      </c>
      <c r="M17">
        <v>1385.2013640221862</v>
      </c>
      <c r="N17">
        <v>1369.8568902454863</v>
      </c>
      <c r="O17">
        <v>1344.5865662210001</v>
      </c>
      <c r="P17">
        <v>1264.2683674286707</v>
      </c>
    </row>
    <row r="18" spans="1:16">
      <c r="A18">
        <v>10</v>
      </c>
      <c r="B18">
        <v>388.96557099237452</v>
      </c>
      <c r="C18">
        <v>865.57717216808726</v>
      </c>
      <c r="D18">
        <v>949.49120086924347</v>
      </c>
      <c r="E18">
        <v>1023.4793793226138</v>
      </c>
      <c r="F18">
        <v>1087.5417075281987</v>
      </c>
      <c r="G18">
        <v>1141.6781854859978</v>
      </c>
      <c r="H18">
        <v>1185.8888131960114</v>
      </c>
      <c r="I18">
        <v>1220.1735906582389</v>
      </c>
      <c r="J18">
        <v>1244.5325178726812</v>
      </c>
      <c r="K18">
        <v>1258.9655948393379</v>
      </c>
      <c r="L18">
        <v>1263.4728215582088</v>
      </c>
      <c r="M18">
        <v>1258.0541980292937</v>
      </c>
      <c r="N18">
        <v>1242.7097242525938</v>
      </c>
      <c r="O18">
        <v>1217.4394002281076</v>
      </c>
      <c r="P18">
        <v>1137.1212014357782</v>
      </c>
    </row>
    <row r="19" spans="1:16">
      <c r="A19">
        <v>11</v>
      </c>
      <c r="B19">
        <v>388.96557099237452</v>
      </c>
      <c r="C19">
        <v>870.21870692922437</v>
      </c>
      <c r="D19">
        <v>954.13273563038058</v>
      </c>
      <c r="E19">
        <v>1028.1209140837509</v>
      </c>
      <c r="F19">
        <v>1092.1832422893358</v>
      </c>
      <c r="G19">
        <v>1146.3197202471349</v>
      </c>
      <c r="H19">
        <v>1190.5303479571485</v>
      </c>
      <c r="I19">
        <v>1224.815125419376</v>
      </c>
      <c r="J19">
        <v>1249.1740526338183</v>
      </c>
      <c r="K19">
        <v>1263.607129600475</v>
      </c>
      <c r="L19">
        <v>1268.1143563193459</v>
      </c>
      <c r="M19">
        <v>1262.6957327904308</v>
      </c>
      <c r="N19">
        <v>1247.3512590137309</v>
      </c>
      <c r="O19">
        <v>1222.0809349892447</v>
      </c>
      <c r="P19">
        <v>1141.7627361969153</v>
      </c>
    </row>
    <row r="20" spans="1:16">
      <c r="A20">
        <v>12</v>
      </c>
      <c r="B20">
        <v>388.96557099237452</v>
      </c>
      <c r="C20">
        <v>754.6717965471471</v>
      </c>
      <c r="D20">
        <v>838.58582524830331</v>
      </c>
      <c r="E20">
        <v>912.57400370167363</v>
      </c>
      <c r="F20">
        <v>976.63633190725852</v>
      </c>
      <c r="G20">
        <v>1030.7728098650575</v>
      </c>
      <c r="H20">
        <v>1074.9834375750711</v>
      </c>
      <c r="I20">
        <v>1109.2682150372987</v>
      </c>
      <c r="J20">
        <v>1133.6271422517409</v>
      </c>
      <c r="K20">
        <v>1148.0602192183976</v>
      </c>
      <c r="L20">
        <v>1152.5674459372685</v>
      </c>
      <c r="M20">
        <v>1147.1488224083535</v>
      </c>
      <c r="N20">
        <v>1131.8043486316535</v>
      </c>
      <c r="O20">
        <v>1106.5340246071673</v>
      </c>
      <c r="P20">
        <v>1026.2158258148379</v>
      </c>
    </row>
    <row r="21" spans="1:16">
      <c r="A21">
        <v>13</v>
      </c>
      <c r="B21">
        <v>388.96557099237452</v>
      </c>
      <c r="C21">
        <v>969.80174788427598</v>
      </c>
      <c r="D21">
        <v>1053.7157765854322</v>
      </c>
      <c r="E21">
        <v>1127.7039550388026</v>
      </c>
      <c r="F21">
        <v>1191.7662832443875</v>
      </c>
      <c r="G21">
        <v>1245.9027612021866</v>
      </c>
      <c r="H21">
        <v>1290.1133889122002</v>
      </c>
      <c r="I21">
        <v>1324.3981663744278</v>
      </c>
      <c r="J21">
        <v>1348.75709358887</v>
      </c>
      <c r="K21">
        <v>1363.1901705555267</v>
      </c>
      <c r="L21">
        <v>1367.6973972743976</v>
      </c>
      <c r="M21">
        <v>1362.2787737454826</v>
      </c>
      <c r="N21">
        <v>1346.9342999687826</v>
      </c>
      <c r="O21">
        <v>1321.6639759442965</v>
      </c>
      <c r="P21">
        <v>1241.345777151967</v>
      </c>
    </row>
    <row r="22" spans="1:16">
      <c r="A22">
        <v>14</v>
      </c>
      <c r="B22">
        <v>388.96557099237452</v>
      </c>
      <c r="C22">
        <v>717.75869515257227</v>
      </c>
      <c r="D22">
        <v>801.67272385372848</v>
      </c>
      <c r="E22">
        <v>875.66090230709881</v>
      </c>
      <c r="F22">
        <v>939.7232305126837</v>
      </c>
      <c r="G22">
        <v>993.85970847048281</v>
      </c>
      <c r="H22">
        <v>1038.0703361804963</v>
      </c>
      <c r="I22">
        <v>1072.3551136427238</v>
      </c>
      <c r="J22">
        <v>1096.7140408571661</v>
      </c>
      <c r="K22">
        <v>1111.1471178238228</v>
      </c>
      <c r="L22">
        <v>1115.6543445426937</v>
      </c>
      <c r="M22">
        <v>1110.2357210137786</v>
      </c>
      <c r="N22">
        <v>1094.8912472370787</v>
      </c>
      <c r="O22">
        <v>1069.6209232125925</v>
      </c>
      <c r="P22">
        <v>989.30272442026319</v>
      </c>
    </row>
    <row r="23" spans="1:16">
      <c r="A23">
        <v>15</v>
      </c>
      <c r="B23">
        <v>388.96557099237452</v>
      </c>
      <c r="C23">
        <v>771.20586772849538</v>
      </c>
      <c r="D23">
        <v>855.11989642965159</v>
      </c>
      <c r="E23">
        <v>929.10807488302191</v>
      </c>
      <c r="F23">
        <v>993.1704030886068</v>
      </c>
      <c r="G23">
        <v>1047.3068810464058</v>
      </c>
      <c r="H23">
        <v>1091.5175087564194</v>
      </c>
      <c r="I23">
        <v>1125.8022862186469</v>
      </c>
      <c r="J23">
        <v>1150.1612134330892</v>
      </c>
      <c r="K23">
        <v>1164.5942903997459</v>
      </c>
      <c r="L23">
        <v>1169.1015171186168</v>
      </c>
      <c r="M23">
        <v>1163.6828935897017</v>
      </c>
      <c r="N23">
        <v>1148.3384198130018</v>
      </c>
      <c r="O23">
        <v>1123.0680957885156</v>
      </c>
      <c r="P23">
        <v>1042.7498969961862</v>
      </c>
    </row>
    <row r="24" spans="1:16">
      <c r="A24">
        <v>16</v>
      </c>
      <c r="B24">
        <v>388.96557099237452</v>
      </c>
      <c r="C24">
        <v>817.37228266767966</v>
      </c>
      <c r="D24">
        <v>901.28631136883587</v>
      </c>
      <c r="E24">
        <v>975.27448982220619</v>
      </c>
      <c r="F24">
        <v>1039.3368180277912</v>
      </c>
      <c r="G24">
        <v>1093.4732959855903</v>
      </c>
      <c r="H24">
        <v>1137.6839236956039</v>
      </c>
      <c r="I24">
        <v>1171.9687011578314</v>
      </c>
      <c r="J24">
        <v>1196.3276283722737</v>
      </c>
      <c r="K24">
        <v>1210.7607053389304</v>
      </c>
      <c r="L24">
        <v>1215.2679320578013</v>
      </c>
      <c r="M24">
        <v>1209.8493085288862</v>
      </c>
      <c r="N24">
        <v>1194.5048347521863</v>
      </c>
      <c r="O24">
        <v>1169.2345107277001</v>
      </c>
      <c r="P24">
        <v>1088.9163119353707</v>
      </c>
    </row>
    <row r="25" spans="1:16">
      <c r="A25">
        <v>17</v>
      </c>
      <c r="B25">
        <v>388.96557099237452</v>
      </c>
      <c r="C25">
        <v>914.90133595831412</v>
      </c>
      <c r="D25">
        <v>998.81536465947033</v>
      </c>
      <c r="E25">
        <v>1072.8035431128405</v>
      </c>
      <c r="F25">
        <v>1136.8658713184254</v>
      </c>
      <c r="G25">
        <v>1191.0023492762245</v>
      </c>
      <c r="H25">
        <v>1235.2129769862381</v>
      </c>
      <c r="I25">
        <v>1269.4977544484657</v>
      </c>
      <c r="J25">
        <v>1293.8566816629079</v>
      </c>
      <c r="K25">
        <v>1308.2897586295646</v>
      </c>
      <c r="L25">
        <v>1312.7969853484356</v>
      </c>
      <c r="M25">
        <v>1307.3783618195205</v>
      </c>
      <c r="N25">
        <v>1292.0338880428205</v>
      </c>
      <c r="O25">
        <v>1266.7635640183344</v>
      </c>
      <c r="P25">
        <v>1186.4453652260049</v>
      </c>
    </row>
    <row r="26" spans="1:16">
      <c r="A26">
        <v>18</v>
      </c>
      <c r="B26">
        <v>388.96557099237452</v>
      </c>
      <c r="C26">
        <v>838.22523646213119</v>
      </c>
      <c r="D26">
        <v>922.1392651632874</v>
      </c>
      <c r="E26">
        <v>996.12744361665773</v>
      </c>
      <c r="F26">
        <v>1060.1897718222426</v>
      </c>
      <c r="G26">
        <v>1114.3262497800417</v>
      </c>
      <c r="H26">
        <v>1158.5368774900553</v>
      </c>
      <c r="I26">
        <v>1192.8216549522829</v>
      </c>
      <c r="J26">
        <v>1217.1805821667251</v>
      </c>
      <c r="K26">
        <v>1231.6136591333818</v>
      </c>
      <c r="L26">
        <v>1236.1208858522527</v>
      </c>
      <c r="M26">
        <v>1230.7022623233377</v>
      </c>
      <c r="N26">
        <v>1215.3577885466377</v>
      </c>
      <c r="O26">
        <v>1190.0874645221515</v>
      </c>
      <c r="P26">
        <v>1109.7692657298221</v>
      </c>
    </row>
    <row r="27" spans="1:16">
      <c r="A27">
        <v>19</v>
      </c>
      <c r="B27">
        <v>388.96557099237452</v>
      </c>
      <c r="C27">
        <v>899.84401321961684</v>
      </c>
      <c r="D27">
        <v>983.75804192077305</v>
      </c>
      <c r="E27">
        <v>1057.7462203741434</v>
      </c>
      <c r="F27">
        <v>1121.8085485797283</v>
      </c>
      <c r="G27">
        <v>1175.9450265375274</v>
      </c>
      <c r="H27">
        <v>1220.155654247541</v>
      </c>
      <c r="I27">
        <v>1254.4404317097685</v>
      </c>
      <c r="J27">
        <v>1278.7993589242108</v>
      </c>
      <c r="K27">
        <v>1293.2324358908675</v>
      </c>
      <c r="L27">
        <v>1297.7396626097384</v>
      </c>
      <c r="M27">
        <v>1292.3210390808233</v>
      </c>
      <c r="N27">
        <v>1276.9765653041234</v>
      </c>
      <c r="O27">
        <v>1251.7062412796372</v>
      </c>
      <c r="P27">
        <v>1171.3880424873078</v>
      </c>
    </row>
    <row r="28" spans="1:16">
      <c r="A28">
        <v>20</v>
      </c>
      <c r="B28">
        <v>388.96557099237452</v>
      </c>
      <c r="C28">
        <v>854.92350394930043</v>
      </c>
      <c r="D28">
        <v>938.83753265045664</v>
      </c>
      <c r="E28">
        <v>1012.825711103827</v>
      </c>
      <c r="F28">
        <v>1076.8880393094119</v>
      </c>
      <c r="G28">
        <v>1131.024517267211</v>
      </c>
      <c r="H28">
        <v>1175.2351449772245</v>
      </c>
      <c r="I28">
        <v>1209.5199224394521</v>
      </c>
      <c r="J28">
        <v>1233.8788496538943</v>
      </c>
      <c r="K28">
        <v>1248.311926620551</v>
      </c>
      <c r="L28">
        <v>1252.819153339422</v>
      </c>
      <c r="M28">
        <v>1247.4005298105069</v>
      </c>
      <c r="N28">
        <v>1232.056056033807</v>
      </c>
      <c r="O28">
        <v>1206.7857320093208</v>
      </c>
      <c r="P28">
        <v>1126.4675332169913</v>
      </c>
    </row>
    <row r="29" spans="1:16">
      <c r="A29">
        <v>21</v>
      </c>
      <c r="B29">
        <v>388.96557099237452</v>
      </c>
      <c r="C29">
        <v>594.94521321567117</v>
      </c>
      <c r="D29">
        <v>678.85924191682739</v>
      </c>
      <c r="E29">
        <v>752.84742037019771</v>
      </c>
      <c r="F29">
        <v>816.9097485757826</v>
      </c>
      <c r="G29">
        <v>871.04622653358172</v>
      </c>
      <c r="H29">
        <v>915.25685424359528</v>
      </c>
      <c r="I29">
        <v>949.54163170582285</v>
      </c>
      <c r="J29">
        <v>973.9005589202651</v>
      </c>
      <c r="K29">
        <v>988.3336358869218</v>
      </c>
      <c r="L29">
        <v>992.84086260579272</v>
      </c>
      <c r="M29">
        <v>987.42223907687764</v>
      </c>
      <c r="N29">
        <v>972.0777653001777</v>
      </c>
      <c r="O29">
        <v>946.80744127569153</v>
      </c>
      <c r="P29">
        <v>866.48924248336209</v>
      </c>
    </row>
    <row r="30" spans="1:16">
      <c r="A30">
        <v>22</v>
      </c>
      <c r="B30">
        <v>388.96557099237452</v>
      </c>
      <c r="C30">
        <v>732.75705260975019</v>
      </c>
      <c r="D30">
        <v>816.6710813109064</v>
      </c>
      <c r="E30">
        <v>890.65925976427673</v>
      </c>
      <c r="F30">
        <v>954.72158796986162</v>
      </c>
      <c r="G30">
        <v>1008.8580659276607</v>
      </c>
      <c r="H30">
        <v>1053.0686936376742</v>
      </c>
      <c r="I30">
        <v>1087.3534710999018</v>
      </c>
      <c r="J30">
        <v>1111.712398314344</v>
      </c>
      <c r="K30">
        <v>1126.1454752810007</v>
      </c>
      <c r="L30">
        <v>1130.6527019998716</v>
      </c>
      <c r="M30">
        <v>1125.2340784709565</v>
      </c>
      <c r="N30">
        <v>1109.8896046942566</v>
      </c>
      <c r="O30">
        <v>1084.6192806697704</v>
      </c>
      <c r="P30">
        <v>1004.3010818774411</v>
      </c>
    </row>
    <row r="31" spans="1:16">
      <c r="A31">
        <v>23</v>
      </c>
      <c r="B31">
        <v>388.96557099237452</v>
      </c>
      <c r="C31">
        <v>859.04958549441426</v>
      </c>
      <c r="D31">
        <v>942.96361419557047</v>
      </c>
      <c r="E31">
        <v>1016.9517926489408</v>
      </c>
      <c r="F31">
        <v>1081.0141208545258</v>
      </c>
      <c r="G31">
        <v>1135.1505988123249</v>
      </c>
      <c r="H31">
        <v>1179.3612265223385</v>
      </c>
      <c r="I31">
        <v>1213.6460039845661</v>
      </c>
      <c r="J31">
        <v>1238.0049311990083</v>
      </c>
      <c r="K31">
        <v>1252.438008165665</v>
      </c>
      <c r="L31">
        <v>1256.9452348845359</v>
      </c>
      <c r="M31">
        <v>1251.5266113556208</v>
      </c>
      <c r="N31">
        <v>1236.1821375789209</v>
      </c>
      <c r="O31">
        <v>1210.9118135544347</v>
      </c>
      <c r="P31">
        <v>1130.5936147621053</v>
      </c>
    </row>
    <row r="32" spans="1:16">
      <c r="A32">
        <v>24</v>
      </c>
      <c r="B32">
        <v>388.96557099237452</v>
      </c>
      <c r="C32">
        <v>712.942268118426</v>
      </c>
      <c r="D32">
        <v>796.85629681958221</v>
      </c>
      <c r="E32">
        <v>870.84447527295254</v>
      </c>
      <c r="F32">
        <v>934.90680347853743</v>
      </c>
      <c r="G32">
        <v>989.04328143633654</v>
      </c>
      <c r="H32">
        <v>1033.25390914635</v>
      </c>
      <c r="I32">
        <v>1067.5386866085776</v>
      </c>
      <c r="J32">
        <v>1091.8976138230198</v>
      </c>
      <c r="K32">
        <v>1106.3306907896765</v>
      </c>
      <c r="L32">
        <v>1110.8379175085474</v>
      </c>
      <c r="M32">
        <v>1105.4192939796324</v>
      </c>
      <c r="N32">
        <v>1090.0748202029324</v>
      </c>
      <c r="O32">
        <v>1064.8044961784462</v>
      </c>
      <c r="P32">
        <v>984.48629738611692</v>
      </c>
    </row>
    <row r="33" spans="1:16">
      <c r="A33">
        <v>25</v>
      </c>
      <c r="B33">
        <v>388.96557099237452</v>
      </c>
      <c r="C33">
        <v>937.50860682208315</v>
      </c>
      <c r="D33">
        <v>1021.4226355232394</v>
      </c>
      <c r="E33">
        <v>1095.4108139766097</v>
      </c>
      <c r="F33">
        <v>1159.4731421821946</v>
      </c>
      <c r="G33">
        <v>1213.6096201399937</v>
      </c>
      <c r="H33">
        <v>1257.8202478500073</v>
      </c>
      <c r="I33">
        <v>1292.1050253122348</v>
      </c>
      <c r="J33">
        <v>1316.4639525266771</v>
      </c>
      <c r="K33">
        <v>1330.8970294933338</v>
      </c>
      <c r="L33">
        <v>1335.4042562122047</v>
      </c>
      <c r="M33">
        <v>1329.9856326832896</v>
      </c>
      <c r="N33">
        <v>1314.6411589065897</v>
      </c>
      <c r="O33">
        <v>1289.3708348821035</v>
      </c>
      <c r="P33">
        <v>1209.0526360897741</v>
      </c>
    </row>
    <row r="34" spans="1:16">
      <c r="A34">
        <v>26</v>
      </c>
      <c r="B34">
        <v>388.96557099237452</v>
      </c>
      <c r="C34">
        <v>800.79655763220603</v>
      </c>
      <c r="D34">
        <v>884.71058633336224</v>
      </c>
      <c r="E34">
        <v>958.69876478673257</v>
      </c>
      <c r="F34">
        <v>1022.7610929923175</v>
      </c>
      <c r="G34">
        <v>1076.8975709501165</v>
      </c>
      <c r="H34">
        <v>1121.10819866013</v>
      </c>
      <c r="I34">
        <v>1155.3929761223576</v>
      </c>
      <c r="J34">
        <v>1179.7519033367998</v>
      </c>
      <c r="K34">
        <v>1194.1849803034565</v>
      </c>
      <c r="L34">
        <v>1198.6922070223275</v>
      </c>
      <c r="M34">
        <v>1193.2735834934124</v>
      </c>
      <c r="N34">
        <v>1177.9291097167124</v>
      </c>
      <c r="O34">
        <v>1152.6587856922263</v>
      </c>
      <c r="P34">
        <v>1072.3405868998968</v>
      </c>
    </row>
    <row r="35" spans="1:16">
      <c r="A35">
        <v>27</v>
      </c>
      <c r="B35">
        <v>388.96557099237452</v>
      </c>
      <c r="C35">
        <v>825.9784018211061</v>
      </c>
      <c r="D35">
        <v>909.89243052226232</v>
      </c>
      <c r="E35">
        <v>983.88060897563264</v>
      </c>
      <c r="F35">
        <v>1047.9429371812175</v>
      </c>
      <c r="G35">
        <v>1102.0794151390166</v>
      </c>
      <c r="H35">
        <v>1146.2900428490302</v>
      </c>
      <c r="I35">
        <v>1180.5748203112578</v>
      </c>
      <c r="J35">
        <v>1204.9337475257</v>
      </c>
      <c r="K35">
        <v>1219.3668244923567</v>
      </c>
      <c r="L35">
        <v>1223.8740512112277</v>
      </c>
      <c r="M35">
        <v>1218.4554276823126</v>
      </c>
      <c r="N35">
        <v>1203.1109539056126</v>
      </c>
      <c r="O35">
        <v>1177.8406298811265</v>
      </c>
      <c r="P35">
        <v>1097.522431088797</v>
      </c>
    </row>
    <row r="36" spans="1:16">
      <c r="A36">
        <v>28</v>
      </c>
      <c r="B36">
        <v>388.96557099237452</v>
      </c>
      <c r="C36">
        <v>761.29440139293001</v>
      </c>
      <c r="D36">
        <v>845.20843009408622</v>
      </c>
      <c r="E36">
        <v>919.19660854745655</v>
      </c>
      <c r="F36">
        <v>983.25893675304144</v>
      </c>
      <c r="G36">
        <v>1037.3954147108404</v>
      </c>
      <c r="H36">
        <v>1081.606042420854</v>
      </c>
      <c r="I36">
        <v>1115.8908198830816</v>
      </c>
      <c r="J36">
        <v>1140.2497470975238</v>
      </c>
      <c r="K36">
        <v>1154.6828240641805</v>
      </c>
      <c r="L36">
        <v>1159.1900507830514</v>
      </c>
      <c r="M36">
        <v>1153.7714272541364</v>
      </c>
      <c r="N36">
        <v>1138.4269534774364</v>
      </c>
      <c r="O36">
        <v>1113.1566294529503</v>
      </c>
      <c r="P36">
        <v>1032.8384306606208</v>
      </c>
    </row>
    <row r="37" spans="1:16">
      <c r="A37">
        <v>29</v>
      </c>
      <c r="B37">
        <v>388.96557099237452</v>
      </c>
      <c r="C37">
        <v>922.62027847348338</v>
      </c>
      <c r="D37">
        <v>1006.5343071746396</v>
      </c>
      <c r="E37">
        <v>1080.5224856280099</v>
      </c>
      <c r="F37">
        <v>1144.5848138335948</v>
      </c>
      <c r="G37">
        <v>1198.7212917913939</v>
      </c>
      <c r="H37">
        <v>1242.9319195014075</v>
      </c>
      <c r="I37">
        <v>1277.2166969636351</v>
      </c>
      <c r="J37">
        <v>1301.5756241780773</v>
      </c>
      <c r="K37">
        <v>1316.008701144734</v>
      </c>
      <c r="L37">
        <v>1320.5159278636049</v>
      </c>
      <c r="M37">
        <v>1315.0973043346899</v>
      </c>
      <c r="N37">
        <v>1299.7528305579899</v>
      </c>
      <c r="O37">
        <v>1274.4825065335037</v>
      </c>
      <c r="P37">
        <v>1194.1643077411743</v>
      </c>
    </row>
    <row r="38" spans="1:16">
      <c r="A38">
        <v>30</v>
      </c>
      <c r="B38">
        <v>388.96557099237452</v>
      </c>
      <c r="C38">
        <v>842.75920388289319</v>
      </c>
      <c r="D38">
        <v>926.6732325840494</v>
      </c>
      <c r="E38">
        <v>1000.6614110374197</v>
      </c>
      <c r="F38">
        <v>1064.7237392430045</v>
      </c>
      <c r="G38">
        <v>1118.8602172008036</v>
      </c>
      <c r="H38">
        <v>1163.0708449108172</v>
      </c>
      <c r="I38">
        <v>1197.3556223730448</v>
      </c>
      <c r="J38">
        <v>1221.714549587487</v>
      </c>
      <c r="K38">
        <v>1236.1476265541437</v>
      </c>
      <c r="L38">
        <v>1240.6548532730146</v>
      </c>
      <c r="M38">
        <v>1235.2362297440995</v>
      </c>
      <c r="N38">
        <v>1219.8917559673996</v>
      </c>
      <c r="O38">
        <v>1194.6214319429134</v>
      </c>
      <c r="P38">
        <v>1114.303233150584</v>
      </c>
    </row>
    <row r="39" spans="1:16">
      <c r="A39">
        <v>31</v>
      </c>
      <c r="B39">
        <v>388.96557099237452</v>
      </c>
      <c r="C39">
        <v>819.46968139057333</v>
      </c>
      <c r="D39">
        <v>903.38371009172954</v>
      </c>
      <c r="E39">
        <v>977.37188854509986</v>
      </c>
      <c r="F39">
        <v>1041.4342167506848</v>
      </c>
      <c r="G39">
        <v>1095.5706947084839</v>
      </c>
      <c r="H39">
        <v>1139.7813224184974</v>
      </c>
      <c r="I39">
        <v>1174.066099880725</v>
      </c>
      <c r="J39">
        <v>1198.4250270951673</v>
      </c>
      <c r="K39">
        <v>1212.858104061824</v>
      </c>
      <c r="L39">
        <v>1217.3653307806949</v>
      </c>
      <c r="M39">
        <v>1211.9467072517798</v>
      </c>
      <c r="N39">
        <v>1196.6022334750799</v>
      </c>
      <c r="O39">
        <v>1171.3319094505937</v>
      </c>
      <c r="P39">
        <v>1091.0137106582642</v>
      </c>
    </row>
    <row r="40" spans="1:16">
      <c r="A40">
        <v>32</v>
      </c>
      <c r="B40">
        <v>388.96557099237452</v>
      </c>
      <c r="C40">
        <v>815.11127450029358</v>
      </c>
      <c r="D40">
        <v>899.02530320144979</v>
      </c>
      <c r="E40">
        <v>973.01348165482011</v>
      </c>
      <c r="F40">
        <v>1037.0758098604051</v>
      </c>
      <c r="G40">
        <v>1091.2122878182042</v>
      </c>
      <c r="H40">
        <v>1135.4229155282178</v>
      </c>
      <c r="I40">
        <v>1169.7076929904454</v>
      </c>
      <c r="J40">
        <v>1194.0666202048876</v>
      </c>
      <c r="K40">
        <v>1208.4996971715443</v>
      </c>
      <c r="L40">
        <v>1213.0069238904152</v>
      </c>
      <c r="M40">
        <v>1207.5883003615002</v>
      </c>
      <c r="N40">
        <v>1192.2438265848002</v>
      </c>
      <c r="O40">
        <v>1166.973502560314</v>
      </c>
      <c r="P40">
        <v>1086.6553037679846</v>
      </c>
    </row>
    <row r="41" spans="1:16">
      <c r="A41">
        <v>33</v>
      </c>
      <c r="B41">
        <v>388.96557099237452</v>
      </c>
      <c r="C41">
        <v>812.00594065467533</v>
      </c>
      <c r="D41">
        <v>895.91996935583154</v>
      </c>
      <c r="E41">
        <v>969.90814780920186</v>
      </c>
      <c r="F41">
        <v>1033.9704760147868</v>
      </c>
      <c r="G41">
        <v>1088.1069539725859</v>
      </c>
      <c r="H41">
        <v>1132.3175816825994</v>
      </c>
      <c r="I41">
        <v>1166.602359144827</v>
      </c>
      <c r="J41">
        <v>1190.9612863592693</v>
      </c>
      <c r="K41">
        <v>1205.394363325926</v>
      </c>
      <c r="L41">
        <v>1209.9015900447969</v>
      </c>
      <c r="M41">
        <v>1204.4829665158818</v>
      </c>
      <c r="N41">
        <v>1189.1384927391819</v>
      </c>
      <c r="O41">
        <v>1163.8681687146957</v>
      </c>
      <c r="P41">
        <v>1083.5499699223662</v>
      </c>
    </row>
    <row r="42" spans="1:16">
      <c r="A42">
        <v>34</v>
      </c>
      <c r="B42">
        <v>388.96557099237452</v>
      </c>
      <c r="C42">
        <v>1003.8384688109062</v>
      </c>
      <c r="D42">
        <v>1087.7524975120623</v>
      </c>
      <c r="E42">
        <v>1161.7406759654327</v>
      </c>
      <c r="F42">
        <v>1225.8030041710176</v>
      </c>
      <c r="G42">
        <v>1279.9394821288167</v>
      </c>
      <c r="H42">
        <v>1324.1501098388303</v>
      </c>
      <c r="I42">
        <v>1358.4348873010579</v>
      </c>
      <c r="J42">
        <v>1382.7938145155001</v>
      </c>
      <c r="K42">
        <v>1397.2268914821568</v>
      </c>
      <c r="L42">
        <v>1401.7341182010277</v>
      </c>
      <c r="M42">
        <v>1396.3154946721127</v>
      </c>
      <c r="N42">
        <v>1380.9710208954127</v>
      </c>
      <c r="O42">
        <v>1355.7006968709265</v>
      </c>
      <c r="P42">
        <v>1275.3824980785971</v>
      </c>
    </row>
    <row r="43" spans="1:16">
      <c r="A43">
        <v>35</v>
      </c>
      <c r="B43">
        <v>388.96557099237452</v>
      </c>
      <c r="C43">
        <v>909.92218985343675</v>
      </c>
      <c r="D43">
        <v>993.83621855459296</v>
      </c>
      <c r="E43">
        <v>1067.8243970079634</v>
      </c>
      <c r="F43">
        <v>1131.8867252135483</v>
      </c>
      <c r="G43">
        <v>1186.0232031713472</v>
      </c>
      <c r="H43">
        <v>1230.233830881361</v>
      </c>
      <c r="I43">
        <v>1264.5186083435883</v>
      </c>
      <c r="J43">
        <v>1288.8775355580306</v>
      </c>
      <c r="K43">
        <v>1303.3106125246873</v>
      </c>
      <c r="L43">
        <v>1307.8178392435584</v>
      </c>
      <c r="M43">
        <v>1302.3992157146431</v>
      </c>
      <c r="N43">
        <v>1287.0547419379432</v>
      </c>
      <c r="O43">
        <v>1261.7844179134572</v>
      </c>
      <c r="P43">
        <v>1181.4662191211278</v>
      </c>
    </row>
    <row r="44" spans="1:16">
      <c r="A44">
        <v>36</v>
      </c>
      <c r="B44">
        <v>388.96557099237452</v>
      </c>
      <c r="C44">
        <v>731.52341424498911</v>
      </c>
      <c r="D44">
        <v>815.43744294614532</v>
      </c>
      <c r="E44">
        <v>889.42562139951565</v>
      </c>
      <c r="F44">
        <v>953.48794960510054</v>
      </c>
      <c r="G44">
        <v>1007.6244275628997</v>
      </c>
      <c r="H44">
        <v>1051.8350552729132</v>
      </c>
      <c r="I44">
        <v>1086.1198327351408</v>
      </c>
      <c r="J44">
        <v>1110.478759949583</v>
      </c>
      <c r="K44">
        <v>1124.9118369162397</v>
      </c>
      <c r="L44">
        <v>1129.4190636351107</v>
      </c>
      <c r="M44">
        <v>1124.0004401061956</v>
      </c>
      <c r="N44">
        <v>1108.6559663294956</v>
      </c>
      <c r="O44">
        <v>1083.3856423050095</v>
      </c>
      <c r="P44">
        <v>1003.06744351268</v>
      </c>
    </row>
    <row r="45" spans="1:16">
      <c r="A45">
        <v>37</v>
      </c>
      <c r="B45">
        <v>388.96557099237452</v>
      </c>
      <c r="C45">
        <v>959.56162175764086</v>
      </c>
      <c r="D45">
        <v>1043.475650458797</v>
      </c>
      <c r="E45">
        <v>1117.4638289121674</v>
      </c>
      <c r="F45">
        <v>1181.5261571177523</v>
      </c>
      <c r="G45">
        <v>1235.6626350755514</v>
      </c>
      <c r="H45">
        <v>1279.873262785565</v>
      </c>
      <c r="I45">
        <v>1314.1580402477925</v>
      </c>
      <c r="J45">
        <v>1338.5169674622348</v>
      </c>
      <c r="K45">
        <v>1352.9500444288915</v>
      </c>
      <c r="L45">
        <v>1357.4572711477624</v>
      </c>
      <c r="M45">
        <v>1352.0386476188473</v>
      </c>
      <c r="N45">
        <v>1336.6941738421474</v>
      </c>
      <c r="O45">
        <v>1311.4238498176612</v>
      </c>
      <c r="P45">
        <v>1231.1056510253318</v>
      </c>
    </row>
    <row r="46" spans="1:16">
      <c r="A46">
        <v>38</v>
      </c>
      <c r="B46">
        <v>388.96557099237452</v>
      </c>
      <c r="C46">
        <v>924.77452441610944</v>
      </c>
      <c r="D46">
        <v>1008.6885531172657</v>
      </c>
      <c r="E46">
        <v>1082.6767315706359</v>
      </c>
      <c r="F46">
        <v>1146.7390597762208</v>
      </c>
      <c r="G46">
        <v>1200.8755377340199</v>
      </c>
      <c r="H46">
        <v>1245.0861654440334</v>
      </c>
      <c r="I46">
        <v>1279.370942906261</v>
      </c>
      <c r="J46">
        <v>1303.7298701207033</v>
      </c>
      <c r="K46">
        <v>1318.16294708736</v>
      </c>
      <c r="L46">
        <v>1322.6701738062309</v>
      </c>
      <c r="M46">
        <v>1317.2515502773158</v>
      </c>
      <c r="N46">
        <v>1301.9070765006159</v>
      </c>
      <c r="O46">
        <v>1276.6367524761297</v>
      </c>
      <c r="P46">
        <v>1196.3185536838002</v>
      </c>
    </row>
    <row r="47" spans="1:16">
      <c r="A47">
        <v>39</v>
      </c>
      <c r="B47">
        <v>388.96557099237452</v>
      </c>
      <c r="C47">
        <v>839.77533012370998</v>
      </c>
      <c r="D47">
        <v>923.68935882486619</v>
      </c>
      <c r="E47">
        <v>997.67753727823651</v>
      </c>
      <c r="F47">
        <v>1061.7398654838214</v>
      </c>
      <c r="G47">
        <v>1115.8763434416205</v>
      </c>
      <c r="H47">
        <v>1160.0869711516341</v>
      </c>
      <c r="I47">
        <v>1194.3717486138617</v>
      </c>
      <c r="J47">
        <v>1218.7306758283039</v>
      </c>
      <c r="K47">
        <v>1233.1637527949606</v>
      </c>
      <c r="L47">
        <v>1237.6709795138315</v>
      </c>
      <c r="M47">
        <v>1232.2523559849164</v>
      </c>
      <c r="N47">
        <v>1216.9078822082165</v>
      </c>
      <c r="O47">
        <v>1191.6375581837303</v>
      </c>
      <c r="P47">
        <v>1111.3193593914009</v>
      </c>
    </row>
    <row r="48" spans="1:16">
      <c r="A48">
        <v>40</v>
      </c>
      <c r="B48">
        <v>388.96557099237452</v>
      </c>
      <c r="C48">
        <v>806.93221710869602</v>
      </c>
      <c r="D48">
        <v>890.84624580985223</v>
      </c>
      <c r="E48">
        <v>964.83442426322256</v>
      </c>
      <c r="F48">
        <v>1028.8967524688076</v>
      </c>
      <c r="G48">
        <v>1083.0332304266067</v>
      </c>
      <c r="H48">
        <v>1127.2438581366202</v>
      </c>
      <c r="I48">
        <v>1161.5286355988478</v>
      </c>
      <c r="J48">
        <v>1185.8875628132901</v>
      </c>
      <c r="K48">
        <v>1200.3206397799468</v>
      </c>
      <c r="L48">
        <v>1204.8278664988177</v>
      </c>
      <c r="M48">
        <v>1199.4092429699026</v>
      </c>
      <c r="N48">
        <v>1184.0647691932027</v>
      </c>
      <c r="O48">
        <v>1158.7944451687165</v>
      </c>
      <c r="P48">
        <v>1078.4762463763871</v>
      </c>
    </row>
    <row r="49" spans="1:16">
      <c r="A49">
        <v>41</v>
      </c>
      <c r="B49">
        <v>388.96557099237452</v>
      </c>
      <c r="C49">
        <v>1112.2788036600691</v>
      </c>
      <c r="D49">
        <v>1196.1928323612253</v>
      </c>
      <c r="E49">
        <v>1270.1810108145955</v>
      </c>
      <c r="F49">
        <v>1334.2433390201804</v>
      </c>
      <c r="G49">
        <v>1388.3798169779795</v>
      </c>
      <c r="H49">
        <v>1432.5904446879931</v>
      </c>
      <c r="I49">
        <v>1466.8752221502207</v>
      </c>
      <c r="J49">
        <v>1491.2341493646629</v>
      </c>
      <c r="K49">
        <v>1505.6672263313196</v>
      </c>
      <c r="L49">
        <v>1510.1744530501906</v>
      </c>
      <c r="M49">
        <v>1504.7558295212755</v>
      </c>
      <c r="N49">
        <v>1489.4113557445755</v>
      </c>
      <c r="O49">
        <v>1464.1410317200894</v>
      </c>
      <c r="P49">
        <v>1383.8228329277599</v>
      </c>
    </row>
    <row r="50" spans="1:16">
      <c r="A50">
        <v>42</v>
      </c>
      <c r="B50">
        <v>388.96557099237452</v>
      </c>
      <c r="C50">
        <v>871.55628216620971</v>
      </c>
      <c r="D50">
        <v>955.47031086736592</v>
      </c>
      <c r="E50">
        <v>1029.4584893207364</v>
      </c>
      <c r="F50">
        <v>1093.5208175263213</v>
      </c>
      <c r="G50">
        <v>1147.6572954841204</v>
      </c>
      <c r="H50">
        <v>1191.8679231941339</v>
      </c>
      <c r="I50">
        <v>1226.1527006563615</v>
      </c>
      <c r="J50">
        <v>1250.5116278708037</v>
      </c>
      <c r="K50">
        <v>1264.9447048374604</v>
      </c>
      <c r="L50">
        <v>1269.4519315563314</v>
      </c>
      <c r="M50">
        <v>1264.0333080274163</v>
      </c>
      <c r="N50">
        <v>1248.6888342507164</v>
      </c>
      <c r="O50">
        <v>1223.4185102262302</v>
      </c>
      <c r="P50">
        <v>1143.1003114339007</v>
      </c>
    </row>
    <row r="51" spans="1:16">
      <c r="A51">
        <v>43</v>
      </c>
      <c r="B51">
        <v>388.96557099237452</v>
      </c>
      <c r="C51">
        <v>881.89628379876694</v>
      </c>
      <c r="D51">
        <v>965.81031249992316</v>
      </c>
      <c r="E51">
        <v>1039.7984909532936</v>
      </c>
      <c r="F51">
        <v>1103.8608191588785</v>
      </c>
      <c r="G51">
        <v>1157.9972971166776</v>
      </c>
      <c r="H51">
        <v>1202.2079248266912</v>
      </c>
      <c r="I51">
        <v>1236.4927022889187</v>
      </c>
      <c r="J51">
        <v>1260.851629503361</v>
      </c>
      <c r="K51">
        <v>1275.2847064700177</v>
      </c>
      <c r="L51">
        <v>1279.7919331888886</v>
      </c>
      <c r="M51">
        <v>1274.3733096599735</v>
      </c>
      <c r="N51">
        <v>1259.0288358832736</v>
      </c>
      <c r="O51">
        <v>1233.7585118587874</v>
      </c>
      <c r="P51">
        <v>1153.440313066458</v>
      </c>
    </row>
    <row r="52" spans="1:16">
      <c r="A52">
        <v>44</v>
      </c>
      <c r="B52">
        <v>388.96557099237452</v>
      </c>
      <c r="C52">
        <v>739.85353559668681</v>
      </c>
      <c r="D52">
        <v>823.76756429784302</v>
      </c>
      <c r="E52">
        <v>897.75574275121335</v>
      </c>
      <c r="F52">
        <v>961.81807095679824</v>
      </c>
      <c r="G52">
        <v>1015.9545489145974</v>
      </c>
      <c r="H52">
        <v>1060.1651766246109</v>
      </c>
      <c r="I52">
        <v>1094.4499540868385</v>
      </c>
      <c r="J52">
        <v>1118.8088813012807</v>
      </c>
      <c r="K52">
        <v>1133.2419582679374</v>
      </c>
      <c r="L52">
        <v>1137.7491849868084</v>
      </c>
      <c r="M52">
        <v>1132.3305614578933</v>
      </c>
      <c r="N52">
        <v>1116.9860876811933</v>
      </c>
      <c r="O52">
        <v>1091.7157636567072</v>
      </c>
      <c r="P52">
        <v>1011.3975648643777</v>
      </c>
    </row>
    <row r="53" spans="1:16">
      <c r="A53">
        <v>45</v>
      </c>
      <c r="B53">
        <v>388.96557099237452</v>
      </c>
      <c r="C53">
        <v>738.58446161374582</v>
      </c>
      <c r="D53">
        <v>822.49849031490203</v>
      </c>
      <c r="E53">
        <v>896.48666876827235</v>
      </c>
      <c r="F53">
        <v>960.54899697385724</v>
      </c>
      <c r="G53">
        <v>1014.6854749316564</v>
      </c>
      <c r="H53">
        <v>1058.8961026416698</v>
      </c>
      <c r="I53">
        <v>1093.1808801038974</v>
      </c>
      <c r="J53">
        <v>1117.5398073183396</v>
      </c>
      <c r="K53">
        <v>1131.9728842849963</v>
      </c>
      <c r="L53">
        <v>1136.4801110038673</v>
      </c>
      <c r="M53">
        <v>1131.0614874749522</v>
      </c>
      <c r="N53">
        <v>1115.7170136982522</v>
      </c>
      <c r="O53">
        <v>1090.4466896737661</v>
      </c>
      <c r="P53">
        <v>1010.1284908814367</v>
      </c>
    </row>
    <row r="54" spans="1:16">
      <c r="A54">
        <v>46</v>
      </c>
      <c r="B54">
        <v>388.96557099237452</v>
      </c>
      <c r="C54">
        <v>774.1230274958674</v>
      </c>
      <c r="D54">
        <v>858.03705619702362</v>
      </c>
      <c r="E54">
        <v>932.02523465039394</v>
      </c>
      <c r="F54">
        <v>996.08756285597883</v>
      </c>
      <c r="G54">
        <v>1050.2240408137779</v>
      </c>
      <c r="H54">
        <v>1094.4346685237915</v>
      </c>
      <c r="I54">
        <v>1128.7194459860191</v>
      </c>
      <c r="J54">
        <v>1153.0783732004613</v>
      </c>
      <c r="K54">
        <v>1167.511450167118</v>
      </c>
      <c r="L54">
        <v>1172.018676885989</v>
      </c>
      <c r="M54">
        <v>1166.6000533570739</v>
      </c>
      <c r="N54">
        <v>1151.2555795803739</v>
      </c>
      <c r="O54">
        <v>1125.9852555558878</v>
      </c>
      <c r="P54">
        <v>1045.6670567635583</v>
      </c>
    </row>
    <row r="55" spans="1:16">
      <c r="A55">
        <v>47</v>
      </c>
      <c r="B55">
        <v>388.96557099237452</v>
      </c>
      <c r="C55">
        <v>956.22511846723864</v>
      </c>
      <c r="D55">
        <v>1040.1391471683949</v>
      </c>
      <c r="E55">
        <v>1114.1273256217651</v>
      </c>
      <c r="F55">
        <v>1178.18965382735</v>
      </c>
      <c r="G55">
        <v>1232.3261317851493</v>
      </c>
      <c r="H55">
        <v>1276.5367594951626</v>
      </c>
      <c r="I55">
        <v>1310.8215369573904</v>
      </c>
      <c r="J55">
        <v>1335.1804641718327</v>
      </c>
      <c r="K55">
        <v>1349.6135411384894</v>
      </c>
      <c r="L55">
        <v>1354.1207678573601</v>
      </c>
      <c r="M55">
        <v>1348.7021443284452</v>
      </c>
      <c r="N55">
        <v>1333.3576705517453</v>
      </c>
      <c r="O55">
        <v>1308.0873465272589</v>
      </c>
      <c r="P55">
        <v>1227.7691477349294</v>
      </c>
    </row>
    <row r="56" spans="1:16">
      <c r="A56">
        <v>48</v>
      </c>
      <c r="B56">
        <v>388.96557099237452</v>
      </c>
      <c r="C56">
        <v>929.55789353400132</v>
      </c>
      <c r="D56">
        <v>1013.4719222351575</v>
      </c>
      <c r="E56">
        <v>1087.4601006885277</v>
      </c>
      <c r="F56">
        <v>1151.5224288941126</v>
      </c>
      <c r="G56">
        <v>1205.658906851912</v>
      </c>
      <c r="H56">
        <v>1249.8695345619253</v>
      </c>
      <c r="I56">
        <v>1284.1543120241531</v>
      </c>
      <c r="J56">
        <v>1308.5132392385954</v>
      </c>
      <c r="K56">
        <v>1322.9463162052521</v>
      </c>
      <c r="L56">
        <v>1327.4535429241228</v>
      </c>
      <c r="M56">
        <v>1322.0349193952079</v>
      </c>
      <c r="N56">
        <v>1306.690445618508</v>
      </c>
      <c r="O56">
        <v>1281.4201215940216</v>
      </c>
      <c r="P56">
        <v>1201.1019228016921</v>
      </c>
    </row>
    <row r="57" spans="1:16">
      <c r="A57">
        <v>49</v>
      </c>
      <c r="B57">
        <v>388.96557099237452</v>
      </c>
      <c r="C57">
        <v>696.33323015654094</v>
      </c>
      <c r="D57">
        <v>780.24725885769715</v>
      </c>
      <c r="E57">
        <v>854.23543731106747</v>
      </c>
      <c r="F57">
        <v>918.29776551665236</v>
      </c>
      <c r="G57">
        <v>972.43424347445148</v>
      </c>
      <c r="H57">
        <v>1016.644871184465</v>
      </c>
      <c r="I57">
        <v>1050.9296486466926</v>
      </c>
      <c r="J57">
        <v>1075.2885758611349</v>
      </c>
      <c r="K57">
        <v>1089.7216528277916</v>
      </c>
      <c r="L57">
        <v>1094.2288795466625</v>
      </c>
      <c r="M57">
        <v>1088.8102560177474</v>
      </c>
      <c r="N57">
        <v>1073.4657822410475</v>
      </c>
      <c r="O57">
        <v>1048.1954582165613</v>
      </c>
      <c r="P57">
        <v>967.87725942423185</v>
      </c>
    </row>
    <row r="58" spans="1:16">
      <c r="A58">
        <v>50</v>
      </c>
      <c r="B58">
        <v>388.96557099237452</v>
      </c>
      <c r="C58">
        <v>747.934113638133</v>
      </c>
      <c r="D58">
        <v>831.84814233928921</v>
      </c>
      <c r="E58">
        <v>905.83632079265954</v>
      </c>
      <c r="F58">
        <v>969.89864899824443</v>
      </c>
      <c r="G58">
        <v>1024.0351269560435</v>
      </c>
      <c r="H58">
        <v>1068.2457546660571</v>
      </c>
      <c r="I58">
        <v>1102.5305321282847</v>
      </c>
      <c r="J58">
        <v>1126.8894593427269</v>
      </c>
      <c r="K58">
        <v>1141.3225363093836</v>
      </c>
      <c r="L58">
        <v>1145.8297630282545</v>
      </c>
      <c r="M58">
        <v>1140.4111394993395</v>
      </c>
      <c r="N58">
        <v>1125.0666657226395</v>
      </c>
      <c r="O58">
        <v>1099.7963416981534</v>
      </c>
      <c r="P58">
        <v>1019.4781429058239</v>
      </c>
    </row>
    <row r="59" spans="1:16">
      <c r="A59">
        <v>51</v>
      </c>
      <c r="B59">
        <v>388.96557099237452</v>
      </c>
      <c r="C59">
        <v>942.98777309271713</v>
      </c>
      <c r="D59">
        <v>1026.9018017938733</v>
      </c>
      <c r="E59">
        <v>1100.8899802472438</v>
      </c>
      <c r="F59">
        <v>1164.9523084528287</v>
      </c>
      <c r="G59">
        <v>1219.0887864106278</v>
      </c>
      <c r="H59">
        <v>1263.2994141206414</v>
      </c>
      <c r="I59">
        <v>1297.5841915828689</v>
      </c>
      <c r="J59">
        <v>1321.9431187973112</v>
      </c>
      <c r="K59">
        <v>1336.3761957639679</v>
      </c>
      <c r="L59">
        <v>1340.8834224828388</v>
      </c>
      <c r="M59">
        <v>1335.4647989539237</v>
      </c>
      <c r="N59">
        <v>1320.1203251772238</v>
      </c>
      <c r="O59">
        <v>1294.8500011527376</v>
      </c>
      <c r="P59">
        <v>1214.5318023604082</v>
      </c>
    </row>
    <row r="60" spans="1:16">
      <c r="A60">
        <v>52</v>
      </c>
      <c r="B60">
        <v>388.96557099237452</v>
      </c>
      <c r="C60">
        <v>875.29407005441522</v>
      </c>
      <c r="D60">
        <v>959.20809875557143</v>
      </c>
      <c r="E60">
        <v>1033.1962772089416</v>
      </c>
      <c r="F60">
        <v>1097.2586054145265</v>
      </c>
      <c r="G60">
        <v>1151.3950833723256</v>
      </c>
      <c r="H60">
        <v>1195.6057110823392</v>
      </c>
      <c r="I60">
        <v>1229.8904885445668</v>
      </c>
      <c r="J60">
        <v>1254.249415759009</v>
      </c>
      <c r="K60">
        <v>1268.6824927256657</v>
      </c>
      <c r="L60">
        <v>1273.1897194445366</v>
      </c>
      <c r="M60">
        <v>1267.7710959156216</v>
      </c>
      <c r="N60">
        <v>1252.4266221389216</v>
      </c>
      <c r="O60">
        <v>1227.1562981144355</v>
      </c>
      <c r="P60">
        <v>1146.838099322106</v>
      </c>
    </row>
    <row r="61" spans="1:16">
      <c r="A61">
        <v>53</v>
      </c>
      <c r="B61">
        <v>388.96557099237452</v>
      </c>
      <c r="C61">
        <v>877.84846955832495</v>
      </c>
      <c r="D61">
        <v>961.76249825948116</v>
      </c>
      <c r="E61">
        <v>1035.7506767128514</v>
      </c>
      <c r="F61">
        <v>1099.8130049184363</v>
      </c>
      <c r="G61">
        <v>1153.9494828762354</v>
      </c>
      <c r="H61">
        <v>1198.1601105862489</v>
      </c>
      <c r="I61">
        <v>1232.4448880484765</v>
      </c>
      <c r="J61">
        <v>1256.8038152629188</v>
      </c>
      <c r="K61">
        <v>1271.2368922295755</v>
      </c>
      <c r="L61">
        <v>1275.7441189484464</v>
      </c>
      <c r="M61">
        <v>1270.3254954195313</v>
      </c>
      <c r="N61">
        <v>1254.9810216428314</v>
      </c>
      <c r="O61">
        <v>1229.7106976183452</v>
      </c>
      <c r="P61">
        <v>1149.3924988260158</v>
      </c>
    </row>
    <row r="62" spans="1:16">
      <c r="A62">
        <v>54</v>
      </c>
      <c r="B62">
        <v>388.96557099237452</v>
      </c>
      <c r="C62">
        <v>850.62880545878829</v>
      </c>
      <c r="D62">
        <v>934.5428341599445</v>
      </c>
      <c r="E62">
        <v>1008.5310126133148</v>
      </c>
      <c r="F62">
        <v>1072.5933408188998</v>
      </c>
      <c r="G62">
        <v>1126.7298187766989</v>
      </c>
      <c r="H62">
        <v>1170.9404464867125</v>
      </c>
      <c r="I62">
        <v>1205.2252239489401</v>
      </c>
      <c r="J62">
        <v>1229.5841511633823</v>
      </c>
      <c r="K62">
        <v>1244.017228130039</v>
      </c>
      <c r="L62">
        <v>1248.52445484891</v>
      </c>
      <c r="M62">
        <v>1243.1058313199949</v>
      </c>
      <c r="N62">
        <v>1227.7613575432949</v>
      </c>
      <c r="O62">
        <v>1202.4910335188088</v>
      </c>
      <c r="P62">
        <v>1122.1728347264793</v>
      </c>
    </row>
    <row r="63" spans="1:16">
      <c r="A63">
        <v>55</v>
      </c>
      <c r="B63">
        <v>388.96557099237452</v>
      </c>
      <c r="C63">
        <v>854.12897191388402</v>
      </c>
      <c r="D63">
        <v>938.04300061504023</v>
      </c>
      <c r="E63">
        <v>1012.0311790684106</v>
      </c>
      <c r="F63">
        <v>1076.0935072739956</v>
      </c>
      <c r="G63">
        <v>1130.2299852317947</v>
      </c>
      <c r="H63">
        <v>1174.4406129418082</v>
      </c>
      <c r="I63">
        <v>1208.7253904040358</v>
      </c>
      <c r="J63">
        <v>1233.0843176184781</v>
      </c>
      <c r="K63">
        <v>1247.5173945851348</v>
      </c>
      <c r="L63">
        <v>1252.0246213040057</v>
      </c>
      <c r="M63">
        <v>1246.6059977750906</v>
      </c>
      <c r="N63">
        <v>1231.2615239983907</v>
      </c>
      <c r="O63">
        <v>1205.9911999739045</v>
      </c>
      <c r="P63">
        <v>1125.673001181575</v>
      </c>
    </row>
    <row r="64" spans="1:16">
      <c r="A64">
        <v>56</v>
      </c>
      <c r="B64">
        <v>388.96557099237452</v>
      </c>
      <c r="C64">
        <v>707.2576624588321</v>
      </c>
      <c r="D64">
        <v>791.17169115998831</v>
      </c>
      <c r="E64">
        <v>865.15986961335864</v>
      </c>
      <c r="F64">
        <v>929.22219781894353</v>
      </c>
      <c r="G64">
        <v>983.35867577674264</v>
      </c>
      <c r="H64">
        <v>1027.5693034867563</v>
      </c>
      <c r="I64">
        <v>1061.8540809489839</v>
      </c>
      <c r="J64">
        <v>1086.2130081634261</v>
      </c>
      <c r="K64">
        <v>1100.6460851300828</v>
      </c>
      <c r="L64">
        <v>1105.1533118489538</v>
      </c>
      <c r="M64">
        <v>1099.7346883200387</v>
      </c>
      <c r="N64">
        <v>1084.3902145433387</v>
      </c>
      <c r="O64">
        <v>1059.1198905188526</v>
      </c>
      <c r="P64">
        <v>978.80169172652302</v>
      </c>
    </row>
    <row r="65" spans="1:16">
      <c r="A65">
        <v>57</v>
      </c>
      <c r="B65">
        <v>388.96557099237452</v>
      </c>
      <c r="C65">
        <v>978.91503991992658</v>
      </c>
      <c r="D65">
        <v>1062.8290686210828</v>
      </c>
      <c r="E65">
        <v>1136.817247074453</v>
      </c>
      <c r="F65">
        <v>1200.8795752800379</v>
      </c>
      <c r="G65">
        <v>1255.016053237837</v>
      </c>
      <c r="H65">
        <v>1299.2266809478506</v>
      </c>
      <c r="I65">
        <v>1333.5114584100781</v>
      </c>
      <c r="J65">
        <v>1357.8703856245204</v>
      </c>
      <c r="K65">
        <v>1372.3034625911771</v>
      </c>
      <c r="L65">
        <v>1376.810689310048</v>
      </c>
      <c r="M65">
        <v>1371.3920657811329</v>
      </c>
      <c r="N65">
        <v>1356.047592004433</v>
      </c>
      <c r="O65">
        <v>1330.7772679799468</v>
      </c>
      <c r="P65">
        <v>1250.4590691876174</v>
      </c>
    </row>
    <row r="66" spans="1:16">
      <c r="A66">
        <v>58</v>
      </c>
      <c r="B66">
        <v>388.96557099237452</v>
      </c>
      <c r="C66">
        <v>720.51248134334878</v>
      </c>
      <c r="D66">
        <v>804.42651004450499</v>
      </c>
      <c r="E66">
        <v>878.41468849787532</v>
      </c>
      <c r="F66">
        <v>942.47701670346021</v>
      </c>
      <c r="G66">
        <v>996.61349466125932</v>
      </c>
      <c r="H66">
        <v>1040.824122371273</v>
      </c>
      <c r="I66">
        <v>1075.1088998335006</v>
      </c>
      <c r="J66">
        <v>1099.4678270479428</v>
      </c>
      <c r="K66">
        <v>1113.9009040145995</v>
      </c>
      <c r="L66">
        <v>1118.4081307334704</v>
      </c>
      <c r="M66">
        <v>1112.9895072045554</v>
      </c>
      <c r="N66">
        <v>1097.6450334278554</v>
      </c>
      <c r="O66">
        <v>1072.3747094033693</v>
      </c>
      <c r="P66">
        <v>992.0565106110397</v>
      </c>
    </row>
    <row r="67" spans="1:16">
      <c r="A67">
        <v>59</v>
      </c>
      <c r="B67">
        <v>388.96557099237452</v>
      </c>
      <c r="C67">
        <v>789.95331058494344</v>
      </c>
      <c r="D67">
        <v>873.86733928609965</v>
      </c>
      <c r="E67">
        <v>947.85551773946997</v>
      </c>
      <c r="F67">
        <v>1011.9178459450549</v>
      </c>
      <c r="G67">
        <v>1066.0543239028541</v>
      </c>
      <c r="H67">
        <v>1110.2649516128677</v>
      </c>
      <c r="I67">
        <v>1144.5497290750952</v>
      </c>
      <c r="J67">
        <v>1168.9086562895375</v>
      </c>
      <c r="K67">
        <v>1183.3417332561942</v>
      </c>
      <c r="L67">
        <v>1187.8489599750651</v>
      </c>
      <c r="M67">
        <v>1182.43033644615</v>
      </c>
      <c r="N67">
        <v>1167.0858626694501</v>
      </c>
      <c r="O67">
        <v>1141.8155386449639</v>
      </c>
      <c r="P67">
        <v>1061.4973398526345</v>
      </c>
    </row>
    <row r="68" spans="1:16">
      <c r="A68">
        <v>60</v>
      </c>
      <c r="B68">
        <v>388.96557099237452</v>
      </c>
      <c r="C68">
        <v>882.80991370285756</v>
      </c>
      <c r="D68">
        <v>966.72394240401377</v>
      </c>
      <c r="E68">
        <v>1040.712120857384</v>
      </c>
      <c r="F68">
        <v>1104.7744490629689</v>
      </c>
      <c r="G68">
        <v>1158.9109270207682</v>
      </c>
      <c r="H68">
        <v>1203.1215547307816</v>
      </c>
      <c r="I68">
        <v>1237.4063321930093</v>
      </c>
      <c r="J68">
        <v>1261.7652594074516</v>
      </c>
      <c r="K68">
        <v>1276.1983363741083</v>
      </c>
      <c r="L68">
        <v>1280.705563092979</v>
      </c>
      <c r="M68">
        <v>1275.2869395640641</v>
      </c>
      <c r="N68">
        <v>1259.9424657873642</v>
      </c>
      <c r="O68">
        <v>1234.6721417628778</v>
      </c>
      <c r="P68">
        <v>1154.3539429705484</v>
      </c>
    </row>
    <row r="69" spans="1:16">
      <c r="A69">
        <v>61</v>
      </c>
      <c r="B69">
        <v>388.96557099237452</v>
      </c>
      <c r="C69">
        <v>917.8670291534329</v>
      </c>
      <c r="D69">
        <v>1001.7810578545891</v>
      </c>
      <c r="E69">
        <v>1075.7692363079593</v>
      </c>
      <c r="F69">
        <v>1139.8315645135442</v>
      </c>
      <c r="G69">
        <v>1193.9680424713433</v>
      </c>
      <c r="H69">
        <v>1238.1786701813569</v>
      </c>
      <c r="I69">
        <v>1272.4634476435845</v>
      </c>
      <c r="J69">
        <v>1296.8223748580267</v>
      </c>
      <c r="K69">
        <v>1311.2554518246834</v>
      </c>
      <c r="L69">
        <v>1315.7626785435543</v>
      </c>
      <c r="M69">
        <v>1310.3440550146393</v>
      </c>
      <c r="N69">
        <v>1294.9995812379393</v>
      </c>
      <c r="O69">
        <v>1269.7292572134531</v>
      </c>
      <c r="P69">
        <v>1189.4110584211237</v>
      </c>
    </row>
    <row r="70" spans="1:16">
      <c r="A70">
        <v>62</v>
      </c>
      <c r="B70">
        <v>388.96557099237452</v>
      </c>
      <c r="C70">
        <v>743.89327344175354</v>
      </c>
      <c r="D70">
        <v>827.80730214290975</v>
      </c>
      <c r="E70">
        <v>901.79548059628007</v>
      </c>
      <c r="F70">
        <v>965.85780880186496</v>
      </c>
      <c r="G70">
        <v>1019.9942867596641</v>
      </c>
      <c r="H70">
        <v>1064.2049144696775</v>
      </c>
      <c r="I70">
        <v>1098.4896919319051</v>
      </c>
      <c r="J70">
        <v>1122.8486191463473</v>
      </c>
      <c r="K70">
        <v>1137.281696113004</v>
      </c>
      <c r="L70">
        <v>1141.788922831875</v>
      </c>
      <c r="M70">
        <v>1136.3702993029599</v>
      </c>
      <c r="N70">
        <v>1121.02582552626</v>
      </c>
      <c r="O70">
        <v>1095.7555015017738</v>
      </c>
      <c r="P70">
        <v>1015.4373027094445</v>
      </c>
    </row>
    <row r="71" spans="1:16">
      <c r="A71">
        <v>63</v>
      </c>
      <c r="B71">
        <v>388.96557099237452</v>
      </c>
      <c r="C71">
        <v>887.88780043560189</v>
      </c>
      <c r="D71">
        <v>971.8018291367581</v>
      </c>
      <c r="E71">
        <v>1045.7900075901284</v>
      </c>
      <c r="F71">
        <v>1109.8523357957133</v>
      </c>
      <c r="G71">
        <v>1163.9888137535124</v>
      </c>
      <c r="H71">
        <v>1208.199441463526</v>
      </c>
      <c r="I71">
        <v>1242.4842189257536</v>
      </c>
      <c r="J71">
        <v>1266.8431461401958</v>
      </c>
      <c r="K71">
        <v>1281.2762231068525</v>
      </c>
      <c r="L71">
        <v>1285.7834498257234</v>
      </c>
      <c r="M71">
        <v>1280.3648262968084</v>
      </c>
      <c r="N71">
        <v>1265.0203525201084</v>
      </c>
      <c r="O71">
        <v>1239.7500284956222</v>
      </c>
      <c r="P71">
        <v>1159.4318297032928</v>
      </c>
    </row>
    <row r="72" spans="1:16">
      <c r="A72">
        <v>64</v>
      </c>
      <c r="B72">
        <v>388.96557099237452</v>
      </c>
      <c r="C72">
        <v>781.96534143706162</v>
      </c>
      <c r="D72">
        <v>865.87937013821784</v>
      </c>
      <c r="E72">
        <v>939.86754859158816</v>
      </c>
      <c r="F72">
        <v>1003.9298767971731</v>
      </c>
      <c r="G72">
        <v>1058.0663547549721</v>
      </c>
      <c r="H72">
        <v>1102.2769824649856</v>
      </c>
      <c r="I72">
        <v>1136.5617599272132</v>
      </c>
      <c r="J72">
        <v>1160.9206871416554</v>
      </c>
      <c r="K72">
        <v>1175.3537641083121</v>
      </c>
      <c r="L72">
        <v>1179.8609908271831</v>
      </c>
      <c r="M72">
        <v>1174.442367298268</v>
      </c>
      <c r="N72">
        <v>1159.097893521568</v>
      </c>
      <c r="O72">
        <v>1133.8275694970819</v>
      </c>
      <c r="P72">
        <v>1053.5093707047524</v>
      </c>
    </row>
    <row r="73" spans="1:16">
      <c r="A73">
        <v>65</v>
      </c>
      <c r="B73">
        <v>388.96557099237452</v>
      </c>
      <c r="C73">
        <v>756.86549546387096</v>
      </c>
      <c r="D73">
        <v>840.77952416502717</v>
      </c>
      <c r="E73">
        <v>914.76770261839761</v>
      </c>
      <c r="F73">
        <v>978.8300308239825</v>
      </c>
      <c r="G73">
        <v>1032.9665087817816</v>
      </c>
      <c r="H73">
        <v>1077.1771364917952</v>
      </c>
      <c r="I73">
        <v>1111.4619139540227</v>
      </c>
      <c r="J73">
        <v>1135.820841168465</v>
      </c>
      <c r="K73">
        <v>1150.2539181351217</v>
      </c>
      <c r="L73">
        <v>1154.7611448539926</v>
      </c>
      <c r="M73">
        <v>1149.3425213250775</v>
      </c>
      <c r="N73">
        <v>1133.9980475483776</v>
      </c>
      <c r="O73">
        <v>1108.7277235238914</v>
      </c>
      <c r="P73">
        <v>1028.409524731562</v>
      </c>
    </row>
    <row r="74" spans="1:16">
      <c r="A74">
        <v>66</v>
      </c>
      <c r="B74">
        <v>388.96557099237452</v>
      </c>
      <c r="C74">
        <v>793.39189231396017</v>
      </c>
      <c r="D74">
        <v>877.30592101511638</v>
      </c>
      <c r="E74">
        <v>951.29409946848671</v>
      </c>
      <c r="F74">
        <v>1015.3564276740716</v>
      </c>
      <c r="G74">
        <v>1069.4929056318708</v>
      </c>
      <c r="H74">
        <v>1113.7035333418844</v>
      </c>
      <c r="I74">
        <v>1147.988310804112</v>
      </c>
      <c r="J74">
        <v>1172.3472380185542</v>
      </c>
      <c r="K74">
        <v>1186.7803149852109</v>
      </c>
      <c r="L74">
        <v>1191.2875417040818</v>
      </c>
      <c r="M74">
        <v>1185.8689181751668</v>
      </c>
      <c r="N74">
        <v>1170.5244443984668</v>
      </c>
      <c r="O74">
        <v>1145.2541203739806</v>
      </c>
      <c r="P74">
        <v>1064.9359215816512</v>
      </c>
    </row>
    <row r="75" spans="1:16">
      <c r="A75">
        <v>67</v>
      </c>
      <c r="B75">
        <v>388.96557099237452</v>
      </c>
      <c r="C75">
        <v>631.53457701022546</v>
      </c>
      <c r="D75">
        <v>715.44860571138167</v>
      </c>
      <c r="E75">
        <v>789.436784164752</v>
      </c>
      <c r="F75">
        <v>853.49911237033689</v>
      </c>
      <c r="G75">
        <v>907.635590328136</v>
      </c>
      <c r="H75">
        <v>951.84621803814957</v>
      </c>
      <c r="I75">
        <v>986.13099550037714</v>
      </c>
      <c r="J75">
        <v>1010.4899227148194</v>
      </c>
      <c r="K75">
        <v>1024.9229996814761</v>
      </c>
      <c r="L75">
        <v>1029.430226400347</v>
      </c>
      <c r="M75">
        <v>1024.0116028714319</v>
      </c>
      <c r="N75">
        <v>1008.667129094732</v>
      </c>
      <c r="O75">
        <v>983.39680507024582</v>
      </c>
      <c r="P75">
        <v>903.07860627791638</v>
      </c>
    </row>
    <row r="76" spans="1:16">
      <c r="A76">
        <v>68</v>
      </c>
      <c r="B76">
        <v>388.96557099237452</v>
      </c>
      <c r="C76">
        <v>703.9576518696731</v>
      </c>
      <c r="D76">
        <v>787.87168057082931</v>
      </c>
      <c r="E76">
        <v>861.85985902419964</v>
      </c>
      <c r="F76">
        <v>925.92218722978453</v>
      </c>
      <c r="G76">
        <v>980.05866518758364</v>
      </c>
      <c r="H76">
        <v>1024.2692928975971</v>
      </c>
      <c r="I76">
        <v>1058.5540703598247</v>
      </c>
      <c r="J76">
        <v>1082.9129975742669</v>
      </c>
      <c r="K76">
        <v>1097.3460745409236</v>
      </c>
      <c r="L76">
        <v>1101.8533012597945</v>
      </c>
      <c r="M76">
        <v>1096.4346777308795</v>
      </c>
      <c r="N76">
        <v>1081.0902039541795</v>
      </c>
      <c r="O76">
        <v>1055.8198799296933</v>
      </c>
      <c r="P76">
        <v>975.50168113736402</v>
      </c>
    </row>
    <row r="77" spans="1:16">
      <c r="A77">
        <v>69</v>
      </c>
      <c r="B77">
        <v>388.96557099237452</v>
      </c>
      <c r="C77">
        <v>687.45432891809583</v>
      </c>
      <c r="D77">
        <v>771.36835761925204</v>
      </c>
      <c r="E77">
        <v>845.35653607262236</v>
      </c>
      <c r="F77">
        <v>909.41886427820725</v>
      </c>
      <c r="G77">
        <v>963.55534223600637</v>
      </c>
      <c r="H77">
        <v>1007.7659699460199</v>
      </c>
      <c r="I77">
        <v>1042.0507474082476</v>
      </c>
      <c r="J77">
        <v>1066.4096746226899</v>
      </c>
      <c r="K77">
        <v>1080.8427515893466</v>
      </c>
      <c r="L77">
        <v>1085.3499783082175</v>
      </c>
      <c r="M77">
        <v>1079.9313547793024</v>
      </c>
      <c r="N77">
        <v>1064.5868810026025</v>
      </c>
      <c r="O77">
        <v>1039.3165569781163</v>
      </c>
      <c r="P77">
        <v>958.99835818578674</v>
      </c>
    </row>
    <row r="78" spans="1:16">
      <c r="A78">
        <v>70</v>
      </c>
      <c r="B78">
        <v>388.96557099237452</v>
      </c>
      <c r="C78">
        <v>779.34787321231909</v>
      </c>
      <c r="D78">
        <v>863.2619019134753</v>
      </c>
      <c r="E78">
        <v>937.25008036684562</v>
      </c>
      <c r="F78">
        <v>1001.3124085724305</v>
      </c>
      <c r="G78">
        <v>1055.4488865302296</v>
      </c>
      <c r="H78">
        <v>1099.6595142402432</v>
      </c>
      <c r="I78">
        <v>1133.9442917024708</v>
      </c>
      <c r="J78">
        <v>1158.303218916913</v>
      </c>
      <c r="K78">
        <v>1172.7362958835697</v>
      </c>
      <c r="L78">
        <v>1177.2435226024406</v>
      </c>
      <c r="M78">
        <v>1171.8248990735256</v>
      </c>
      <c r="N78">
        <v>1156.4804252968256</v>
      </c>
      <c r="O78">
        <v>1131.2101012723394</v>
      </c>
      <c r="P78">
        <v>1050.89190248001</v>
      </c>
    </row>
    <row r="79" spans="1:16">
      <c r="A79">
        <v>71</v>
      </c>
      <c r="B79">
        <v>388.96557099237452</v>
      </c>
      <c r="C79">
        <v>894.68190164619296</v>
      </c>
      <c r="D79">
        <v>978.59593034734917</v>
      </c>
      <c r="E79">
        <v>1052.5841088007196</v>
      </c>
      <c r="F79">
        <v>1116.6464370063045</v>
      </c>
      <c r="G79">
        <v>1170.7829149641036</v>
      </c>
      <c r="H79">
        <v>1214.9935426741172</v>
      </c>
      <c r="I79">
        <v>1249.2783201363447</v>
      </c>
      <c r="J79">
        <v>1273.637247350787</v>
      </c>
      <c r="K79">
        <v>1288.0703243174437</v>
      </c>
      <c r="L79">
        <v>1292.5775510363146</v>
      </c>
      <c r="M79">
        <v>1287.1589275073995</v>
      </c>
      <c r="N79">
        <v>1271.8144537306996</v>
      </c>
      <c r="O79">
        <v>1246.5441297062134</v>
      </c>
      <c r="P79">
        <v>1166.225930913884</v>
      </c>
    </row>
    <row r="80" spans="1:16">
      <c r="A80">
        <v>72</v>
      </c>
      <c r="B80">
        <v>388.96557099237452</v>
      </c>
      <c r="C80">
        <v>724.65866159467805</v>
      </c>
      <c r="D80">
        <v>808.57269029583426</v>
      </c>
      <c r="E80">
        <v>882.56086874920459</v>
      </c>
      <c r="F80">
        <v>946.62319695478948</v>
      </c>
      <c r="G80">
        <v>1000.7596749125886</v>
      </c>
      <c r="H80">
        <v>1044.970302622602</v>
      </c>
      <c r="I80">
        <v>1079.2550800848296</v>
      </c>
      <c r="J80">
        <v>1103.6140072992719</v>
      </c>
      <c r="K80">
        <v>1118.0470842659286</v>
      </c>
      <c r="L80">
        <v>1122.5543109847995</v>
      </c>
      <c r="M80">
        <v>1117.1356874558844</v>
      </c>
      <c r="N80">
        <v>1101.7912136791845</v>
      </c>
      <c r="O80">
        <v>1076.5208896546983</v>
      </c>
      <c r="P80">
        <v>996.20269086236897</v>
      </c>
    </row>
    <row r="81" spans="1:16">
      <c r="A81">
        <v>73</v>
      </c>
      <c r="B81">
        <v>388.96557099237452</v>
      </c>
      <c r="C81">
        <v>784.00463537329642</v>
      </c>
      <c r="D81">
        <v>867.91866407445264</v>
      </c>
      <c r="E81">
        <v>941.90684252782296</v>
      </c>
      <c r="F81">
        <v>1005.9691707334079</v>
      </c>
      <c r="G81">
        <v>1060.1056486912069</v>
      </c>
      <c r="H81">
        <v>1104.3162764012204</v>
      </c>
      <c r="I81">
        <v>1138.601053863448</v>
      </c>
      <c r="J81">
        <v>1162.9599810778902</v>
      </c>
      <c r="K81">
        <v>1177.3930580445469</v>
      </c>
      <c r="L81">
        <v>1181.9002847634179</v>
      </c>
      <c r="M81">
        <v>1176.4816612345028</v>
      </c>
      <c r="N81">
        <v>1161.1371874578028</v>
      </c>
      <c r="O81">
        <v>1135.8668634333167</v>
      </c>
      <c r="P81">
        <v>1055.5486646409872</v>
      </c>
    </row>
    <row r="82" spans="1:16">
      <c r="A82">
        <v>74</v>
      </c>
      <c r="B82">
        <v>388.96557099237452</v>
      </c>
      <c r="C82">
        <v>571.69196333566742</v>
      </c>
      <c r="D82">
        <v>655.60599203682364</v>
      </c>
      <c r="E82">
        <v>729.59417049019396</v>
      </c>
      <c r="F82">
        <v>793.65649869577885</v>
      </c>
      <c r="G82">
        <v>847.79297665357797</v>
      </c>
      <c r="H82">
        <v>892.00360436359153</v>
      </c>
      <c r="I82">
        <v>926.2883818258191</v>
      </c>
      <c r="J82">
        <v>950.64730904026135</v>
      </c>
      <c r="K82">
        <v>965.08038600691805</v>
      </c>
      <c r="L82">
        <v>969.58761272578897</v>
      </c>
      <c r="M82">
        <v>964.16898919687389</v>
      </c>
      <c r="N82">
        <v>948.82451542017395</v>
      </c>
      <c r="O82">
        <v>923.55419139568778</v>
      </c>
      <c r="P82">
        <v>843.23599260335834</v>
      </c>
    </row>
    <row r="83" spans="1:16">
      <c r="A83">
        <v>75</v>
      </c>
      <c r="B83">
        <v>388.96557099237452</v>
      </c>
      <c r="C83">
        <v>796.48005400242698</v>
      </c>
      <c r="D83">
        <v>880.39408270358319</v>
      </c>
      <c r="E83">
        <v>954.38226115695352</v>
      </c>
      <c r="F83">
        <v>1018.4445893625384</v>
      </c>
      <c r="G83">
        <v>1072.5810673203375</v>
      </c>
      <c r="H83">
        <v>1116.7916950303511</v>
      </c>
      <c r="I83">
        <v>1151.0764724925787</v>
      </c>
      <c r="J83">
        <v>1175.4353997070209</v>
      </c>
      <c r="K83">
        <v>1189.8684766736776</v>
      </c>
      <c r="L83">
        <v>1194.3757033925485</v>
      </c>
      <c r="M83">
        <v>1188.9570798636335</v>
      </c>
      <c r="N83">
        <v>1173.6126060869335</v>
      </c>
      <c r="O83">
        <v>1148.3422820624473</v>
      </c>
      <c r="P83">
        <v>1068.0240832701179</v>
      </c>
    </row>
    <row r="84" spans="1:16">
      <c r="A84">
        <v>76</v>
      </c>
      <c r="B84">
        <v>388.96557099237452</v>
      </c>
      <c r="C84">
        <v>652.40826422912539</v>
      </c>
      <c r="D84">
        <v>736.32229293028161</v>
      </c>
      <c r="E84">
        <v>810.31047138365193</v>
      </c>
      <c r="F84">
        <v>874.37279958923682</v>
      </c>
      <c r="G84">
        <v>928.50927754703594</v>
      </c>
      <c r="H84">
        <v>972.7199052570495</v>
      </c>
      <c r="I84">
        <v>1007.0046827192771</v>
      </c>
      <c r="J84">
        <v>1031.3636099337193</v>
      </c>
      <c r="K84">
        <v>1045.796686900376</v>
      </c>
      <c r="L84">
        <v>1050.3039136192469</v>
      </c>
      <c r="M84">
        <v>1044.8852900903319</v>
      </c>
      <c r="N84">
        <v>1029.5408163136319</v>
      </c>
      <c r="O84">
        <v>1004.2704922891457</v>
      </c>
      <c r="P84">
        <v>923.95229349681631</v>
      </c>
    </row>
    <row r="85" spans="1:16">
      <c r="A85">
        <v>77</v>
      </c>
      <c r="B85">
        <v>388.96557099237452</v>
      </c>
      <c r="C85">
        <v>901.23368656577088</v>
      </c>
      <c r="D85">
        <v>985.14771526692709</v>
      </c>
      <c r="E85">
        <v>1059.1358937202974</v>
      </c>
      <c r="F85">
        <v>1123.1982219258823</v>
      </c>
      <c r="G85">
        <v>1177.3346998836814</v>
      </c>
      <c r="H85">
        <v>1221.545327593695</v>
      </c>
      <c r="I85">
        <v>1255.8301050559226</v>
      </c>
      <c r="J85">
        <v>1280.1890322703648</v>
      </c>
      <c r="K85">
        <v>1294.6221092370215</v>
      </c>
      <c r="L85">
        <v>1299.1293359558924</v>
      </c>
      <c r="M85">
        <v>1293.7107124269774</v>
      </c>
      <c r="N85">
        <v>1278.3662386502774</v>
      </c>
      <c r="O85">
        <v>1253.0959146257912</v>
      </c>
      <c r="P85">
        <v>1172.7777158334618</v>
      </c>
    </row>
    <row r="86" spans="1:16">
      <c r="A86">
        <v>78</v>
      </c>
      <c r="B86">
        <v>388.96557099237452</v>
      </c>
      <c r="C86">
        <v>680.90988097263994</v>
      </c>
      <c r="D86">
        <v>764.82390967379615</v>
      </c>
      <c r="E86">
        <v>838.81208812716659</v>
      </c>
      <c r="F86">
        <v>902.87441633275148</v>
      </c>
      <c r="G86">
        <v>957.0108942905506</v>
      </c>
      <c r="H86">
        <v>1001.2215220005642</v>
      </c>
      <c r="I86">
        <v>1035.5062994627917</v>
      </c>
      <c r="J86">
        <v>1059.865226677234</v>
      </c>
      <c r="K86">
        <v>1074.2983036438907</v>
      </c>
      <c r="L86">
        <v>1078.8055303627616</v>
      </c>
      <c r="M86">
        <v>1073.3869068338465</v>
      </c>
      <c r="N86">
        <v>1058.0424330571466</v>
      </c>
      <c r="O86">
        <v>1032.7721090326604</v>
      </c>
      <c r="P86">
        <v>952.45391024033097</v>
      </c>
    </row>
    <row r="87" spans="1:16">
      <c r="A87">
        <v>79</v>
      </c>
      <c r="B87">
        <v>388.96557099237452</v>
      </c>
      <c r="C87">
        <v>831.38057405177608</v>
      </c>
      <c r="D87">
        <v>915.29460275293229</v>
      </c>
      <c r="E87">
        <v>989.28278120630262</v>
      </c>
      <c r="F87">
        <v>1053.3451094118875</v>
      </c>
      <c r="G87">
        <v>1107.4815873696866</v>
      </c>
      <c r="H87">
        <v>1151.6922150797002</v>
      </c>
      <c r="I87">
        <v>1185.9769925419278</v>
      </c>
      <c r="J87">
        <v>1210.33591975637</v>
      </c>
      <c r="K87">
        <v>1224.7689967230267</v>
      </c>
      <c r="L87">
        <v>1229.2762234418976</v>
      </c>
      <c r="M87">
        <v>1223.8575999129826</v>
      </c>
      <c r="N87">
        <v>1208.5131261362826</v>
      </c>
      <c r="O87">
        <v>1183.2428021117964</v>
      </c>
      <c r="P87">
        <v>1102.924603319467</v>
      </c>
    </row>
    <row r="88" spans="1:16">
      <c r="A88">
        <v>80</v>
      </c>
      <c r="B88">
        <v>388.96557099237452</v>
      </c>
      <c r="C88">
        <v>750.51576695248923</v>
      </c>
      <c r="D88">
        <v>834.42979565364544</v>
      </c>
      <c r="E88">
        <v>908.41797410701577</v>
      </c>
      <c r="F88">
        <v>972.48030231260066</v>
      </c>
      <c r="G88">
        <v>1026.6167802703999</v>
      </c>
      <c r="H88">
        <v>1070.8274079804135</v>
      </c>
      <c r="I88">
        <v>1105.112185442641</v>
      </c>
      <c r="J88">
        <v>1129.4711126570833</v>
      </c>
      <c r="K88">
        <v>1143.90418962374</v>
      </c>
      <c r="L88">
        <v>1148.4114163426109</v>
      </c>
      <c r="M88">
        <v>1142.9927928136958</v>
      </c>
      <c r="N88">
        <v>1127.6483190369959</v>
      </c>
      <c r="O88">
        <v>1102.3779950125097</v>
      </c>
      <c r="P88">
        <v>1022.0597962201801</v>
      </c>
    </row>
    <row r="89" spans="1:16">
      <c r="A89">
        <v>81</v>
      </c>
      <c r="B89">
        <v>388.96557099237452</v>
      </c>
      <c r="C89">
        <v>809.21881464883086</v>
      </c>
      <c r="D89">
        <v>893.13284334998707</v>
      </c>
      <c r="E89">
        <v>967.12102180335739</v>
      </c>
      <c r="F89">
        <v>1031.1833500089422</v>
      </c>
      <c r="G89">
        <v>1085.3198279667413</v>
      </c>
      <c r="H89">
        <v>1129.5304556767549</v>
      </c>
      <c r="I89">
        <v>1163.8152331389824</v>
      </c>
      <c r="J89">
        <v>1188.1741603534247</v>
      </c>
      <c r="K89">
        <v>1202.6072373200814</v>
      </c>
      <c r="L89">
        <v>1207.1144640389523</v>
      </c>
      <c r="M89">
        <v>1201.6958405100372</v>
      </c>
      <c r="N89">
        <v>1186.3513667333373</v>
      </c>
      <c r="O89">
        <v>1161.0810427088511</v>
      </c>
      <c r="P89">
        <v>1080.7628439165217</v>
      </c>
    </row>
    <row r="90" spans="1:16">
      <c r="A90">
        <v>82</v>
      </c>
      <c r="B90">
        <v>388.96557099237452</v>
      </c>
      <c r="C90">
        <v>821.72295528890993</v>
      </c>
      <c r="D90">
        <v>905.63698399006614</v>
      </c>
      <c r="E90">
        <v>979.62516244343647</v>
      </c>
      <c r="F90">
        <v>1043.6874906490214</v>
      </c>
      <c r="G90">
        <v>1097.8239686068205</v>
      </c>
      <c r="H90">
        <v>1142.034596316834</v>
      </c>
      <c r="I90">
        <v>1176.3193737790616</v>
      </c>
      <c r="J90">
        <v>1200.6783009935039</v>
      </c>
      <c r="K90">
        <v>1215.1113779601606</v>
      </c>
      <c r="L90">
        <v>1219.6186046790315</v>
      </c>
      <c r="M90">
        <v>1214.1999811501164</v>
      </c>
      <c r="N90">
        <v>1198.8555073734165</v>
      </c>
      <c r="O90">
        <v>1173.5851833489303</v>
      </c>
      <c r="P90">
        <v>1093.2669845566008</v>
      </c>
    </row>
    <row r="91" spans="1:16">
      <c r="A91">
        <v>83</v>
      </c>
      <c r="B91">
        <v>388.96557099237452</v>
      </c>
      <c r="C91">
        <v>836.39597795554357</v>
      </c>
      <c r="D91">
        <v>920.31000665669978</v>
      </c>
      <c r="E91">
        <v>994.29818511007011</v>
      </c>
      <c r="F91">
        <v>1058.360513315655</v>
      </c>
      <c r="G91">
        <v>1112.4969912734541</v>
      </c>
      <c r="H91">
        <v>1156.7076189834677</v>
      </c>
      <c r="I91">
        <v>1190.9923964456952</v>
      </c>
      <c r="J91">
        <v>1215.3513236601375</v>
      </c>
      <c r="K91">
        <v>1229.7844006267942</v>
      </c>
      <c r="L91">
        <v>1234.2916273456651</v>
      </c>
      <c r="M91">
        <v>1228.87300381675</v>
      </c>
      <c r="N91">
        <v>1213.5285300400501</v>
      </c>
      <c r="O91">
        <v>1188.2582060155639</v>
      </c>
      <c r="P91">
        <v>1107.9400072232345</v>
      </c>
    </row>
    <row r="92" spans="1:16">
      <c r="A92">
        <v>84</v>
      </c>
      <c r="B92">
        <v>388.96557099237452</v>
      </c>
      <c r="C92">
        <v>763.61291639542685</v>
      </c>
      <c r="D92">
        <v>847.52694509658306</v>
      </c>
      <c r="E92">
        <v>921.51512354995339</v>
      </c>
      <c r="F92">
        <v>985.57745175553828</v>
      </c>
      <c r="G92">
        <v>1039.7139297133374</v>
      </c>
      <c r="H92">
        <v>1083.924557423351</v>
      </c>
      <c r="I92">
        <v>1118.2093348855785</v>
      </c>
      <c r="J92">
        <v>1142.5682621000208</v>
      </c>
      <c r="K92">
        <v>1157.0013390666775</v>
      </c>
      <c r="L92">
        <v>1161.5085657855484</v>
      </c>
      <c r="M92">
        <v>1156.0899422566333</v>
      </c>
      <c r="N92">
        <v>1140.7454684799334</v>
      </c>
      <c r="O92">
        <v>1115.4751444554472</v>
      </c>
      <c r="P92">
        <v>1035.1569456631178</v>
      </c>
    </row>
    <row r="93" spans="1:16">
      <c r="A93">
        <v>85</v>
      </c>
      <c r="B93">
        <v>388.96557099237452</v>
      </c>
      <c r="C93">
        <v>805.91067427352607</v>
      </c>
      <c r="D93">
        <v>889.82470297468228</v>
      </c>
      <c r="E93">
        <v>963.81288142805261</v>
      </c>
      <c r="F93">
        <v>1027.8752096336375</v>
      </c>
      <c r="G93">
        <v>1082.0116875914366</v>
      </c>
      <c r="H93">
        <v>1126.2223153014502</v>
      </c>
      <c r="I93">
        <v>1160.5070927636777</v>
      </c>
      <c r="J93">
        <v>1184.86601997812</v>
      </c>
      <c r="K93">
        <v>1199.2990969447767</v>
      </c>
      <c r="L93">
        <v>1203.8063236636476</v>
      </c>
      <c r="M93">
        <v>1198.3877001347325</v>
      </c>
      <c r="N93">
        <v>1183.0432263580326</v>
      </c>
      <c r="O93">
        <v>1157.7729023335464</v>
      </c>
      <c r="P93">
        <v>1077.454703541217</v>
      </c>
    </row>
    <row r="94" spans="1:16">
      <c r="A94">
        <v>86</v>
      </c>
      <c r="B94">
        <v>388.96557099237452</v>
      </c>
      <c r="C94">
        <v>864.14233153506405</v>
      </c>
      <c r="D94">
        <v>948.05636023622026</v>
      </c>
      <c r="E94">
        <v>1022.0445386895906</v>
      </c>
      <c r="F94">
        <v>1086.1068668951755</v>
      </c>
      <c r="G94">
        <v>1140.2433448529746</v>
      </c>
      <c r="H94">
        <v>1184.4539725629882</v>
      </c>
      <c r="I94">
        <v>1218.7387500252157</v>
      </c>
      <c r="J94">
        <v>1243.097677239658</v>
      </c>
      <c r="K94">
        <v>1257.5307542063147</v>
      </c>
      <c r="L94">
        <v>1262.0379809251856</v>
      </c>
      <c r="M94">
        <v>1256.6193573962705</v>
      </c>
      <c r="N94">
        <v>1241.2748836195706</v>
      </c>
      <c r="O94">
        <v>1216.0045595950844</v>
      </c>
      <c r="P94">
        <v>1135.686360802755</v>
      </c>
    </row>
    <row r="95" spans="1:16">
      <c r="A95">
        <v>87</v>
      </c>
      <c r="B95">
        <v>388.96557099237452</v>
      </c>
      <c r="C95">
        <v>831.95642017485932</v>
      </c>
      <c r="D95">
        <v>915.87044887601553</v>
      </c>
      <c r="E95">
        <v>989.85862732938585</v>
      </c>
      <c r="F95">
        <v>1053.9209555349707</v>
      </c>
      <c r="G95">
        <v>1108.0574334927699</v>
      </c>
      <c r="H95">
        <v>1152.2680612027834</v>
      </c>
      <c r="I95">
        <v>1186.552838665011</v>
      </c>
      <c r="J95">
        <v>1210.9117658794532</v>
      </c>
      <c r="K95">
        <v>1225.3448428461099</v>
      </c>
      <c r="L95">
        <v>1229.8520695649809</v>
      </c>
      <c r="M95">
        <v>1224.4334460360658</v>
      </c>
      <c r="N95">
        <v>1209.0889722593658</v>
      </c>
      <c r="O95">
        <v>1183.8186482348797</v>
      </c>
      <c r="P95">
        <v>1103.5004494425502</v>
      </c>
    </row>
    <row r="96" spans="1:16">
      <c r="A96">
        <v>88</v>
      </c>
      <c r="B96">
        <v>388.96557099237452</v>
      </c>
      <c r="C96">
        <v>934.03718738837051</v>
      </c>
      <c r="D96">
        <v>1017.9512160895267</v>
      </c>
      <c r="E96">
        <v>1091.9393945428972</v>
      </c>
      <c r="F96">
        <v>1156.0017227484821</v>
      </c>
      <c r="G96">
        <v>1210.1382007062812</v>
      </c>
      <c r="H96">
        <v>1254.3488284162947</v>
      </c>
      <c r="I96">
        <v>1288.6336058785223</v>
      </c>
      <c r="J96">
        <v>1312.9925330929645</v>
      </c>
      <c r="K96">
        <v>1327.4256100596212</v>
      </c>
      <c r="L96">
        <v>1331.9328367784922</v>
      </c>
      <c r="M96">
        <v>1326.5142132495771</v>
      </c>
      <c r="N96">
        <v>1311.1697394728772</v>
      </c>
      <c r="O96">
        <v>1285.899415448391</v>
      </c>
      <c r="P96">
        <v>1205.5812166560615</v>
      </c>
    </row>
    <row r="97" spans="1:18">
      <c r="A97">
        <v>89</v>
      </c>
      <c r="B97">
        <v>388.96557099237452</v>
      </c>
      <c r="C97">
        <v>847.38395221972212</v>
      </c>
      <c r="D97">
        <v>931.29798092087833</v>
      </c>
      <c r="E97">
        <v>1005.2861593742487</v>
      </c>
      <c r="F97">
        <v>1069.3484875798335</v>
      </c>
      <c r="G97">
        <v>1123.4849655376327</v>
      </c>
      <c r="H97">
        <v>1167.6955932476462</v>
      </c>
      <c r="I97">
        <v>1201.9803707098738</v>
      </c>
      <c r="J97">
        <v>1226.339297924316</v>
      </c>
      <c r="K97">
        <v>1240.7723748909727</v>
      </c>
      <c r="L97">
        <v>1245.2796016098437</v>
      </c>
      <c r="M97">
        <v>1239.8609780809286</v>
      </c>
      <c r="N97">
        <v>1224.5165043042286</v>
      </c>
      <c r="O97">
        <v>1199.2461802797425</v>
      </c>
      <c r="P97">
        <v>1118.927981487413</v>
      </c>
    </row>
    <row r="98" spans="1:18">
      <c r="A98">
        <v>90</v>
      </c>
      <c r="B98">
        <v>388.96557099237452</v>
      </c>
      <c r="C98">
        <v>860.97772509520996</v>
      </c>
      <c r="D98">
        <v>944.89175379636617</v>
      </c>
      <c r="E98">
        <v>1018.8799322497365</v>
      </c>
      <c r="F98">
        <v>1082.9422604553213</v>
      </c>
      <c r="G98">
        <v>1137.0787384131204</v>
      </c>
      <c r="H98">
        <v>1181.289366123134</v>
      </c>
      <c r="I98">
        <v>1215.5741435853615</v>
      </c>
      <c r="J98">
        <v>1239.9330707998038</v>
      </c>
      <c r="K98">
        <v>1254.3661477664605</v>
      </c>
      <c r="L98">
        <v>1258.8733744853314</v>
      </c>
      <c r="M98">
        <v>1253.4547509564163</v>
      </c>
      <c r="N98">
        <v>1238.1102771797164</v>
      </c>
      <c r="O98">
        <v>1212.8399531552302</v>
      </c>
      <c r="P98">
        <v>1132.5217543629008</v>
      </c>
    </row>
    <row r="99" spans="1:18">
      <c r="A99">
        <v>91</v>
      </c>
      <c r="B99">
        <v>388.96557099237452</v>
      </c>
      <c r="C99">
        <v>1035.9310725472828</v>
      </c>
      <c r="D99">
        <v>1119.8451012484391</v>
      </c>
      <c r="E99">
        <v>1193.8332797018095</v>
      </c>
      <c r="F99">
        <v>1257.8956079073944</v>
      </c>
      <c r="G99">
        <v>1312.0320858651935</v>
      </c>
      <c r="H99">
        <v>1356.2427135752071</v>
      </c>
      <c r="I99">
        <v>1390.5274910374346</v>
      </c>
      <c r="J99">
        <v>1414.8864182518769</v>
      </c>
      <c r="K99">
        <v>1429.3194952185336</v>
      </c>
      <c r="L99">
        <v>1433.8267219374045</v>
      </c>
      <c r="M99">
        <v>1428.4080984084894</v>
      </c>
      <c r="N99">
        <v>1413.0636246317895</v>
      </c>
      <c r="O99">
        <v>1387.7933006073033</v>
      </c>
      <c r="P99">
        <v>1307.4751018149739</v>
      </c>
    </row>
    <row r="100" spans="1:18">
      <c r="A100">
        <v>92</v>
      </c>
      <c r="B100">
        <v>388.96557099237452</v>
      </c>
      <c r="C100">
        <v>669.10922628702997</v>
      </c>
      <c r="D100">
        <v>753.02325498818618</v>
      </c>
      <c r="E100">
        <v>827.01143344155651</v>
      </c>
      <c r="F100">
        <v>891.0737616471414</v>
      </c>
      <c r="G100">
        <v>945.21023960494051</v>
      </c>
      <c r="H100">
        <v>989.42086731495408</v>
      </c>
      <c r="I100">
        <v>1023.7056447771816</v>
      </c>
      <c r="J100">
        <v>1048.064571991624</v>
      </c>
      <c r="K100">
        <v>1062.4976489582807</v>
      </c>
      <c r="L100">
        <v>1067.0048756771516</v>
      </c>
      <c r="M100">
        <v>1061.5862521482366</v>
      </c>
      <c r="N100">
        <v>1046.2417783715366</v>
      </c>
      <c r="O100">
        <v>1020.9714543470503</v>
      </c>
      <c r="P100">
        <v>940.65325555472089</v>
      </c>
    </row>
    <row r="101" spans="1:18">
      <c r="A101">
        <v>93</v>
      </c>
      <c r="B101">
        <v>388.96557099237452</v>
      </c>
      <c r="C101">
        <v>792.3251502387983</v>
      </c>
      <c r="D101">
        <v>876.23917893995451</v>
      </c>
      <c r="E101">
        <v>950.22735739332484</v>
      </c>
      <c r="F101">
        <v>1014.2896855989097</v>
      </c>
      <c r="G101">
        <v>1068.4261635567088</v>
      </c>
      <c r="H101">
        <v>1112.6367912667224</v>
      </c>
      <c r="I101">
        <v>1146.92156872895</v>
      </c>
      <c r="J101">
        <v>1171.2804959433922</v>
      </c>
      <c r="K101">
        <v>1185.7135729100489</v>
      </c>
      <c r="L101">
        <v>1190.2207996289198</v>
      </c>
      <c r="M101">
        <v>1184.8021761000048</v>
      </c>
      <c r="N101">
        <v>1169.4577023233048</v>
      </c>
      <c r="O101">
        <v>1144.1873782988187</v>
      </c>
      <c r="P101">
        <v>1063.8691795064892</v>
      </c>
    </row>
    <row r="102" spans="1:18">
      <c r="A102">
        <v>94</v>
      </c>
      <c r="B102">
        <v>388.96557099237452</v>
      </c>
      <c r="C102">
        <v>667.19333803981078</v>
      </c>
      <c r="D102">
        <v>751.107366740967</v>
      </c>
      <c r="E102">
        <v>825.09554519433732</v>
      </c>
      <c r="F102">
        <v>889.15787339992221</v>
      </c>
      <c r="G102">
        <v>943.29435135772133</v>
      </c>
      <c r="H102">
        <v>987.50497906773489</v>
      </c>
      <c r="I102">
        <v>1021.7897565299625</v>
      </c>
      <c r="J102">
        <v>1046.1486837444047</v>
      </c>
      <c r="K102">
        <v>1060.5817607110614</v>
      </c>
      <c r="L102">
        <v>1065.0889874299323</v>
      </c>
      <c r="M102">
        <v>1059.6703639010173</v>
      </c>
      <c r="N102">
        <v>1044.3258901243173</v>
      </c>
      <c r="O102">
        <v>1019.0555660998311</v>
      </c>
      <c r="P102">
        <v>938.7373673075017</v>
      </c>
    </row>
    <row r="103" spans="1:18">
      <c r="A103">
        <v>95</v>
      </c>
      <c r="B103">
        <v>388.96557099237452</v>
      </c>
      <c r="C103">
        <v>1028.84298322924</v>
      </c>
      <c r="D103">
        <v>1112.7570119303962</v>
      </c>
      <c r="E103">
        <v>1186.7451903837666</v>
      </c>
      <c r="F103">
        <v>1250.8075185893515</v>
      </c>
      <c r="G103">
        <v>1304.9439965471506</v>
      </c>
      <c r="H103">
        <v>1349.1546242571642</v>
      </c>
      <c r="I103">
        <v>1383.4394017193918</v>
      </c>
      <c r="J103">
        <v>1407.798328933834</v>
      </c>
      <c r="K103">
        <v>1422.2314059004907</v>
      </c>
      <c r="L103">
        <v>1426.7386326193616</v>
      </c>
      <c r="M103">
        <v>1421.3200090904465</v>
      </c>
      <c r="N103">
        <v>1405.9755353137466</v>
      </c>
      <c r="O103">
        <v>1380.7052112892604</v>
      </c>
      <c r="P103">
        <v>1300.387012496931</v>
      </c>
    </row>
    <row r="104" spans="1:18">
      <c r="A104">
        <v>96</v>
      </c>
      <c r="B104">
        <v>388.96557099237452</v>
      </c>
      <c r="C104">
        <v>802.92047842708428</v>
      </c>
      <c r="D104">
        <v>886.83450712824049</v>
      </c>
      <c r="E104">
        <v>960.82268558161081</v>
      </c>
      <c r="F104">
        <v>1024.8850137871957</v>
      </c>
      <c r="G104">
        <v>1079.0214917449948</v>
      </c>
      <c r="H104">
        <v>1123.2321194550084</v>
      </c>
      <c r="I104">
        <v>1157.516896917236</v>
      </c>
      <c r="J104">
        <v>1181.8758241316782</v>
      </c>
      <c r="K104">
        <v>1196.3089010983349</v>
      </c>
      <c r="L104">
        <v>1200.8161278172058</v>
      </c>
      <c r="M104">
        <v>1195.3975042882907</v>
      </c>
      <c r="N104">
        <v>1180.0530305115908</v>
      </c>
      <c r="O104">
        <v>1154.7827064871046</v>
      </c>
      <c r="P104">
        <v>1074.4645076947752</v>
      </c>
    </row>
    <row r="105" spans="1:18">
      <c r="A105">
        <v>97</v>
      </c>
      <c r="B105">
        <v>388.96557099237452</v>
      </c>
      <c r="C105">
        <v>949.77148234383276</v>
      </c>
      <c r="D105">
        <v>1033.685511044989</v>
      </c>
      <c r="E105">
        <v>1107.6736894983594</v>
      </c>
      <c r="F105">
        <v>1171.7360177039443</v>
      </c>
      <c r="G105">
        <v>1225.8724956617434</v>
      </c>
      <c r="H105">
        <v>1270.083123371757</v>
      </c>
      <c r="I105">
        <v>1304.3679008339845</v>
      </c>
      <c r="J105">
        <v>1328.7268280484268</v>
      </c>
      <c r="K105">
        <v>1343.1599050150835</v>
      </c>
      <c r="L105">
        <v>1347.6671317339544</v>
      </c>
      <c r="M105">
        <v>1342.2485082050393</v>
      </c>
      <c r="N105">
        <v>1326.9040344283394</v>
      </c>
      <c r="O105">
        <v>1301.6337104038532</v>
      </c>
      <c r="P105">
        <v>1221.3155116115238</v>
      </c>
    </row>
    <row r="106" spans="1:18">
      <c r="A106">
        <v>98</v>
      </c>
      <c r="B106">
        <v>388.96557099237452</v>
      </c>
      <c r="C106">
        <v>891.34353639272422</v>
      </c>
      <c r="D106">
        <v>975.25756509388043</v>
      </c>
      <c r="E106">
        <v>1049.2457435472506</v>
      </c>
      <c r="F106">
        <v>1113.3080717528355</v>
      </c>
      <c r="G106">
        <v>1167.4445497106346</v>
      </c>
      <c r="H106">
        <v>1211.6551774206482</v>
      </c>
      <c r="I106">
        <v>1245.9399548828758</v>
      </c>
      <c r="J106">
        <v>1270.298882097318</v>
      </c>
      <c r="K106">
        <v>1284.7319590639747</v>
      </c>
      <c r="L106">
        <v>1289.2391857828457</v>
      </c>
      <c r="M106">
        <v>1283.8205622539306</v>
      </c>
      <c r="N106">
        <v>1268.4760884772306</v>
      </c>
      <c r="O106">
        <v>1243.2057644527445</v>
      </c>
      <c r="P106">
        <v>1162.887565660415</v>
      </c>
    </row>
    <row r="107" spans="1:18">
      <c r="A107">
        <v>99</v>
      </c>
      <c r="B107">
        <v>388.96557099237452</v>
      </c>
      <c r="C107">
        <v>645.06489676826493</v>
      </c>
      <c r="D107">
        <v>728.97892546942114</v>
      </c>
      <c r="E107">
        <v>802.96710392279147</v>
      </c>
      <c r="F107">
        <v>867.02943212837636</v>
      </c>
      <c r="G107">
        <v>921.16591008617547</v>
      </c>
      <c r="H107">
        <v>965.37653779618904</v>
      </c>
      <c r="I107">
        <v>999.66131525841661</v>
      </c>
      <c r="J107">
        <v>1024.0202424728589</v>
      </c>
      <c r="K107">
        <v>1038.4533194395156</v>
      </c>
      <c r="L107">
        <v>1042.9605461583865</v>
      </c>
      <c r="M107">
        <v>1037.5419226294714</v>
      </c>
      <c r="N107">
        <v>1022.1974488527715</v>
      </c>
      <c r="O107">
        <v>996.92712482828529</v>
      </c>
      <c r="P107">
        <v>916.60892603595585</v>
      </c>
    </row>
    <row r="108" spans="1:18">
      <c r="A108">
        <v>100</v>
      </c>
      <c r="B108">
        <v>388.96557099237452</v>
      </c>
      <c r="C108">
        <v>786.84953209443051</v>
      </c>
      <c r="D108">
        <v>870.76356079558673</v>
      </c>
      <c r="E108">
        <v>944.75173924895705</v>
      </c>
      <c r="F108">
        <v>1008.8140674545419</v>
      </c>
      <c r="G108">
        <v>1062.9505454123412</v>
      </c>
      <c r="H108">
        <v>1107.1611731223547</v>
      </c>
      <c r="I108">
        <v>1141.4459505845823</v>
      </c>
      <c r="J108">
        <v>1165.8048777990246</v>
      </c>
      <c r="K108">
        <v>1180.2379547656813</v>
      </c>
      <c r="L108">
        <v>1184.7451814845522</v>
      </c>
      <c r="M108">
        <v>1179.3265579556371</v>
      </c>
      <c r="N108">
        <v>1163.9820841789372</v>
      </c>
      <c r="O108">
        <v>1138.711760154451</v>
      </c>
      <c r="P108">
        <v>1058.3935613621215</v>
      </c>
    </row>
    <row r="110" spans="1:18">
      <c r="A110" t="s">
        <v>69</v>
      </c>
      <c r="R110" s="31">
        <v>1200</v>
      </c>
    </row>
    <row r="111" spans="1:18">
      <c r="A111" t="s">
        <v>70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t="str">
        <f>IF(ISBLANK($H110)=TRUE,"",_xll.EDF(H9:H108,$H110))</f>
        <v/>
      </c>
      <c r="I111" t="str">
        <f>IF(ISBLANK($I110)=TRUE,"",_xll.EDF(I9:I108,$I110))</f>
        <v/>
      </c>
      <c r="J111" t="str">
        <f>IF(ISBLANK($J110)=TRUE,"",_xll.EDF(J9:J108,$J110))</f>
        <v/>
      </c>
      <c r="K111" t="str">
        <f>IF(ISBLANK($K110)=TRUE,"",_xll.EDF(K9:K108,$K110))</f>
        <v/>
      </c>
      <c r="L111" t="str">
        <f>IF(ISBLANK($L110)=TRUE,"",_xll.EDF(L9:L108,$L110))</f>
        <v/>
      </c>
      <c r="M111" t="str">
        <f>IF(ISBLANK($M110)=TRUE,"",_xll.EDF(M9:M108,$M110))</f>
        <v/>
      </c>
      <c r="N111" t="str">
        <f>IF(ISBLANK($N110)=TRUE,"",_xll.EDF(N9:N108,$N110))</f>
        <v/>
      </c>
      <c r="O111" t="str">
        <f>IF(ISBLANK($O110)=TRUE,"",_xll.EDF(O9:O108,$O110))</f>
        <v/>
      </c>
      <c r="P111" t="str">
        <f>IF(ISBLANK($P110)=TRUE,"",_xll.EDF(P9:P108,$P110))</f>
        <v/>
      </c>
    </row>
    <row r="112" spans="1:18">
      <c r="A112" t="s">
        <v>71</v>
      </c>
      <c r="R112" s="31">
        <v>1250</v>
      </c>
    </row>
    <row r="113" spans="1:18">
      <c r="A113" t="s">
        <v>72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t="str">
        <f>IF(ISBLANK($H112)=TRUE,"",_xll.EDF(H9:H108,$H112))</f>
        <v/>
      </c>
      <c r="I113" t="str">
        <f>IF(ISBLANK($I112)=TRUE,"",_xll.EDF(I9:I108,$I112))</f>
        <v/>
      </c>
      <c r="J113" t="str">
        <f>IF(ISBLANK($J112)=TRUE,"",_xll.EDF(J9:J108,$J112))</f>
        <v/>
      </c>
      <c r="K113" t="str">
        <f>IF(ISBLANK($K112)=TRUE,"",_xll.EDF(K9:K108,$K112))</f>
        <v/>
      </c>
      <c r="L113" t="str">
        <f>IF(ISBLANK($L112)=TRUE,"",_xll.EDF(L9:L108,$L112))</f>
        <v/>
      </c>
      <c r="M113" t="str">
        <f>IF(ISBLANK($M112)=TRUE,"",_xll.EDF(M9:M108,$M112))</f>
        <v/>
      </c>
      <c r="N113" t="str">
        <f>IF(ISBLANK($N112)=TRUE,"",_xll.EDF(N9:N108,$N112))</f>
        <v/>
      </c>
      <c r="O113" t="str">
        <f>IF(ISBLANK($O112)=TRUE,"",_xll.EDF(O9:O108,$O112))</f>
        <v/>
      </c>
      <c r="P113" t="str">
        <f>IF(ISBLANK($P112)=TRUE,"",_xll.EDF(P9:P108,$P112))</f>
        <v/>
      </c>
    </row>
    <row r="114" spans="1:18">
      <c r="A114" t="s">
        <v>73</v>
      </c>
      <c r="R114">
        <v>1300</v>
      </c>
    </row>
    <row r="115" spans="1:18">
      <c r="A115" t="s">
        <v>74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t="str">
        <f>IF(ISBLANK($H114)=TRUE,"",_xll.EDF(H9:H108,$H114))</f>
        <v/>
      </c>
      <c r="I115" t="str">
        <f>IF(ISBLANK($I114)=TRUE,"",_xll.EDF(I9:I108,$I114))</f>
        <v/>
      </c>
      <c r="J115" t="str">
        <f>IF(ISBLANK($J114)=TRUE,"",_xll.EDF(J9:J108,$J114))</f>
        <v/>
      </c>
      <c r="K115" t="str">
        <f>IF(ISBLANK($K114)=TRUE,"",_xll.EDF(K9:K108,$K114))</f>
        <v/>
      </c>
      <c r="L115" t="str">
        <f>IF(ISBLANK($L114)=TRUE,"",_xll.EDF(L9:L108,$L114))</f>
        <v/>
      </c>
      <c r="M115" t="str">
        <f>IF(ISBLANK($M114)=TRUE,"",_xll.EDF(M9:M108,$M114))</f>
        <v/>
      </c>
      <c r="N115" t="str">
        <f>IF(ISBLANK($N114)=TRUE,"",_xll.EDF(N9:N108,$N114))</f>
        <v/>
      </c>
      <c r="O115" t="str">
        <f>IF(ISBLANK($O114)=TRUE,"",_xll.EDF(O9:O108,$O114))</f>
        <v/>
      </c>
      <c r="P115" t="str">
        <f>IF(ISBLANK($P114)=TRUE,"",_xll.EDF(P9:P108,$P114))</f>
        <v/>
      </c>
    </row>
    <row r="116" spans="1:18">
      <c r="A116" t="s">
        <v>75</v>
      </c>
      <c r="R116">
        <v>1350</v>
      </c>
    </row>
    <row r="117" spans="1:18">
      <c r="A117" t="s">
        <v>76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t="str">
        <f>IF(ISBLANK($H116)=TRUE,"",_xll.EDF(H9:H108,$H116))</f>
        <v/>
      </c>
      <c r="I117" t="str">
        <f>IF(ISBLANK($I116)=TRUE,"",_xll.EDF(I9:I108,$I116))</f>
        <v/>
      </c>
      <c r="J117" t="str">
        <f>IF(ISBLANK($J116)=TRUE,"",_xll.EDF(J9:J108,$J116))</f>
        <v/>
      </c>
      <c r="K117" t="str">
        <f>IF(ISBLANK($K116)=TRUE,"",_xll.EDF(K9:K108,$K116))</f>
        <v/>
      </c>
      <c r="L117" t="str">
        <f>IF(ISBLANK($L116)=TRUE,"",_xll.EDF(L9:L108,$L116))</f>
        <v/>
      </c>
      <c r="M117" t="str">
        <f>IF(ISBLANK($M116)=TRUE,"",_xll.EDF(M9:M108,$M116))</f>
        <v/>
      </c>
      <c r="N117" t="str">
        <f>IF(ISBLANK($N116)=TRUE,"",_xll.EDF(N9:N108,$N116))</f>
        <v/>
      </c>
      <c r="O117" t="str">
        <f>IF(ISBLANK($O116)=TRUE,"",_xll.EDF(O9:O108,$O116))</f>
        <v/>
      </c>
      <c r="P117" t="str">
        <f>IF(ISBLANK($P116)=TRUE,"",_xll.EDF(P9:P108,$P116))</f>
        <v/>
      </c>
    </row>
    <row r="118" spans="1:18">
      <c r="A118" t="s">
        <v>77</v>
      </c>
    </row>
    <row r="119" spans="1:18">
      <c r="A119" t="s">
        <v>78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t="str">
        <f>IF(ISBLANK($H118)=TRUE,"",_xll.EDF(H9:H108,$H118))</f>
        <v/>
      </c>
      <c r="I119" t="str">
        <f>IF(ISBLANK($I118)=TRUE,"",_xll.EDF(I9:I108,$I118))</f>
        <v/>
      </c>
      <c r="J119" t="str">
        <f>IF(ISBLANK($J118)=TRUE,"",_xll.EDF(J9:J108,$J118))</f>
        <v/>
      </c>
      <c r="K119" t="str">
        <f>IF(ISBLANK($K118)=TRUE,"",_xll.EDF(K9:K108,$K118))</f>
        <v/>
      </c>
      <c r="L119" t="str">
        <f>IF(ISBLANK($L118)=TRUE,"",_xll.EDF(L9:L108,$L118))</f>
        <v/>
      </c>
      <c r="M119" t="str">
        <f>IF(ISBLANK($M118)=TRUE,"",_xll.EDF(M9:M108,$M118))</f>
        <v/>
      </c>
      <c r="N119" t="str">
        <f>IF(ISBLANK($N118)=TRUE,"",_xll.EDF(N9:N108,$N118))</f>
        <v/>
      </c>
      <c r="O119" t="str">
        <f>IF(ISBLANK($O118)=TRUE,"",_xll.EDF(O9:O108,$O118))</f>
        <v/>
      </c>
      <c r="P119" t="str">
        <f>IF(ISBLANK($P118)=TRUE,"",_xll.EDF(P9:P108,$P118))</f>
        <v/>
      </c>
    </row>
  </sheetData>
  <sheetCalcPr fullCalcOnLoad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1"/>
  <sheetViews>
    <sheetView workbookViewId="0"/>
  </sheetViews>
  <sheetFormatPr defaultRowHeight="12"/>
  <sheetData>
    <row r="1" spans="1:9">
      <c r="A1" t="s">
        <v>21</v>
      </c>
    </row>
    <row r="2" spans="1:9">
      <c r="A2" t="s">
        <v>22</v>
      </c>
    </row>
    <row r="3" spans="1:9">
      <c r="A3" t="s">
        <v>23</v>
      </c>
    </row>
    <row r="7" spans="1:9">
      <c r="H7" t="s">
        <v>18</v>
      </c>
    </row>
    <row r="8" spans="1:9" ht="12.75" thickBot="1">
      <c r="A8" t="s">
        <v>11</v>
      </c>
      <c r="H8" t="s">
        <v>12</v>
      </c>
      <c r="I8" t="s">
        <v>13</v>
      </c>
    </row>
    <row r="9" spans="1:9">
      <c r="A9" t="s">
        <v>9</v>
      </c>
      <c r="B9" t="s">
        <v>10</v>
      </c>
      <c r="C9" t="s">
        <v>0</v>
      </c>
      <c r="D9" s="1"/>
      <c r="E9" s="22" t="s">
        <v>1</v>
      </c>
      <c r="F9" s="22" t="s">
        <v>2</v>
      </c>
      <c r="G9" s="23" t="s">
        <v>3</v>
      </c>
      <c r="H9" t="s">
        <v>19</v>
      </c>
    </row>
    <row r="10" spans="1:9">
      <c r="A10">
        <v>544.28264000000001</v>
      </c>
      <c r="B10">
        <v>18.627269999999999</v>
      </c>
      <c r="C10">
        <v>346.97518765289999</v>
      </c>
      <c r="D10" s="24" t="s">
        <v>4</v>
      </c>
      <c r="E10" s="8">
        <f>INDEX(LINEST($A$10:$A$109,$B$10:$C$109,1,1),1,1)</f>
        <v>-0.19851700495571306</v>
      </c>
      <c r="F10" s="8">
        <f>INDEX(LINEST($A$10:$A$109,$B$10:$C$109,1,1),1,2)</f>
        <v>29.686411062352569</v>
      </c>
      <c r="G10" s="4">
        <f>INDEX(LINEST($A$10:$A$109,$B$10:$C$109,1,1),1,3)</f>
        <v>111.95316086442017</v>
      </c>
      <c r="H10">
        <f t="shared" ref="H10:H41" si="0">$E$10*C10+$F$10*B10+$G$10</f>
        <v>596.04948000704803</v>
      </c>
      <c r="I10">
        <f t="shared" ref="I10:I41" si="1">A10-H10</f>
        <v>-51.766840007048017</v>
      </c>
    </row>
    <row r="11" spans="1:9">
      <c r="A11">
        <v>1137.3896599999998</v>
      </c>
      <c r="B11">
        <v>55.631689999999999</v>
      </c>
      <c r="C11">
        <v>3094.8849322561</v>
      </c>
      <c r="D11" s="24" t="s">
        <v>5</v>
      </c>
      <c r="E11" s="8">
        <f>INDEX(LINEST($A$10:$A$109,$B$10:$C$109,1,1),2,1)</f>
        <v>6.8545619005380152E-3</v>
      </c>
      <c r="F11" s="8">
        <f>INDEX(LINEST($A$10:$A$109,$B$10:$C$109,1,1),2,2)</f>
        <v>0.71250245185430783</v>
      </c>
      <c r="G11" s="4">
        <f>INDEX(LINEST($A$10:$A$109,$B$10:$C$109,1,1)*0.2,3)</f>
        <v>0.19514006920848678</v>
      </c>
      <c r="H11">
        <f t="shared" si="0"/>
        <v>1149.0710908637429</v>
      </c>
      <c r="I11">
        <f t="shared" si="1"/>
        <v>-11.681430863743117</v>
      </c>
    </row>
    <row r="12" spans="1:9">
      <c r="A12">
        <v>1025.3588999999999</v>
      </c>
      <c r="B12">
        <v>39.900149999999996</v>
      </c>
      <c r="C12">
        <v>1592.0219700224998</v>
      </c>
      <c r="D12" s="24" t="s">
        <v>6</v>
      </c>
      <c r="E12" s="8">
        <f>INDEX(LINEST($A$10:$A$109,$B$10:$C$109,1,1),3,1)</f>
        <v>0.97570034604243383</v>
      </c>
      <c r="F12" s="8"/>
      <c r="G12" s="4"/>
      <c r="H12">
        <f t="shared" si="0"/>
        <v>980.40198190138631</v>
      </c>
      <c r="I12">
        <f t="shared" si="1"/>
        <v>44.956918098613642</v>
      </c>
    </row>
    <row r="13" spans="1:9">
      <c r="A13">
        <v>794.69839999999999</v>
      </c>
      <c r="B13">
        <v>26.77422</v>
      </c>
      <c r="C13">
        <v>716.85885660839995</v>
      </c>
      <c r="D13" s="24" t="s">
        <v>7</v>
      </c>
      <c r="E13" s="8">
        <f>INDEX(LINEST($A$10:$A$109,$B$10:$C$109,1,1),3,2)</f>
        <v>50.074411727185243</v>
      </c>
      <c r="F13" s="8"/>
      <c r="G13" s="4"/>
      <c r="H13">
        <f t="shared" si="0"/>
        <v>764.47498846840494</v>
      </c>
      <c r="I13">
        <f t="shared" si="1"/>
        <v>30.223411531595048</v>
      </c>
    </row>
    <row r="14" spans="1:9" ht="12.75" thickBot="1">
      <c r="A14">
        <v>1182.9961699999999</v>
      </c>
      <c r="B14">
        <v>82.175129999999996</v>
      </c>
      <c r="C14">
        <v>6752.7519905168992</v>
      </c>
      <c r="D14" s="25" t="s">
        <v>8</v>
      </c>
      <c r="E14" s="9">
        <f>INDEX(LINEST($A$10:$A$109,$B$10:$C$109,1,1),4,1)</f>
        <v>1947.4131963234702</v>
      </c>
      <c r="F14" s="9"/>
      <c r="G14" s="6"/>
      <c r="H14">
        <f t="shared" si="0"/>
        <v>1210.9017487805359</v>
      </c>
      <c r="I14">
        <f t="shared" si="1"/>
        <v>-27.905578780535961</v>
      </c>
    </row>
    <row r="15" spans="1:9">
      <c r="A15">
        <v>1266.932</v>
      </c>
      <c r="B15">
        <v>67.577259999999995</v>
      </c>
      <c r="C15">
        <v>4566.686069107599</v>
      </c>
      <c r="H15">
        <f t="shared" si="0"/>
        <v>1211.5146386796769</v>
      </c>
      <c r="I15">
        <f t="shared" si="1"/>
        <v>55.417361320323153</v>
      </c>
    </row>
    <row r="16" spans="1:9">
      <c r="A16">
        <v>1243.3283000000001</v>
      </c>
      <c r="B16">
        <v>75.325100000000006</v>
      </c>
      <c r="C16">
        <v>5673.8706900100005</v>
      </c>
      <c r="H16">
        <f t="shared" si="0"/>
        <v>1221.7252268904435</v>
      </c>
      <c r="I16">
        <f t="shared" si="1"/>
        <v>21.60307310955659</v>
      </c>
    </row>
    <row r="17" spans="1:9">
      <c r="A17">
        <v>595.84690000000001</v>
      </c>
      <c r="B17">
        <v>16.381399999999999</v>
      </c>
      <c r="C17">
        <v>268.35026596</v>
      </c>
      <c r="H17">
        <f t="shared" si="0"/>
        <v>544.98604396379426</v>
      </c>
      <c r="I17">
        <f t="shared" si="1"/>
        <v>50.860856036205746</v>
      </c>
    </row>
    <row r="18" spans="1:9">
      <c r="A18">
        <v>725.37117999999998</v>
      </c>
      <c r="B18">
        <v>26.39462</v>
      </c>
      <c r="C18">
        <v>696.67596494439999</v>
      </c>
      <c r="H18">
        <f t="shared" si="0"/>
        <v>757.2126740336189</v>
      </c>
      <c r="I18">
        <f t="shared" si="1"/>
        <v>-31.841494033618915</v>
      </c>
    </row>
    <row r="19" spans="1:9">
      <c r="A19">
        <v>451.93294000000003</v>
      </c>
      <c r="B19">
        <v>14.200760000000001</v>
      </c>
      <c r="C19">
        <v>201.66158457760002</v>
      </c>
      <c r="H19">
        <f t="shared" si="0"/>
        <v>493.48950583726565</v>
      </c>
      <c r="I19">
        <f t="shared" si="1"/>
        <v>-41.556565837265623</v>
      </c>
    </row>
    <row r="20" spans="1:9">
      <c r="A20">
        <v>1205.2731000000001</v>
      </c>
      <c r="B20">
        <v>85.20966</v>
      </c>
      <c r="C20">
        <v>7260.6861573156002</v>
      </c>
      <c r="H20">
        <f t="shared" si="0"/>
        <v>1200.1524842340229</v>
      </c>
      <c r="I20">
        <f t="shared" si="1"/>
        <v>5.1206157659771634</v>
      </c>
    </row>
    <row r="21" spans="1:9">
      <c r="A21">
        <v>212.28108</v>
      </c>
      <c r="B21">
        <v>4.1342840000000001</v>
      </c>
      <c r="C21">
        <v>17.092304192656002</v>
      </c>
      <c r="H21">
        <f t="shared" si="0"/>
        <v>231.29210210080936</v>
      </c>
      <c r="I21">
        <f t="shared" si="1"/>
        <v>-19.011022100809356</v>
      </c>
    </row>
    <row r="22" spans="1:9">
      <c r="A22">
        <v>1197.88159</v>
      </c>
      <c r="B22">
        <v>63.934190000000001</v>
      </c>
      <c r="C22">
        <v>4087.5806509561003</v>
      </c>
      <c r="H22">
        <f t="shared" si="0"/>
        <v>1198.4755378002424</v>
      </c>
      <c r="I22">
        <f t="shared" si="1"/>
        <v>-0.5939478002424039</v>
      </c>
    </row>
    <row r="23" spans="1:9">
      <c r="A23">
        <v>426.77305000000001</v>
      </c>
      <c r="B23">
        <v>12.885300000000001</v>
      </c>
      <c r="C23">
        <v>166.03095609000002</v>
      </c>
      <c r="H23">
        <f t="shared" si="0"/>
        <v>461.51150519323141</v>
      </c>
      <c r="I23">
        <f t="shared" si="1"/>
        <v>-34.738455193231403</v>
      </c>
    </row>
    <row r="24" spans="1:9">
      <c r="A24">
        <v>1170.0637899999999</v>
      </c>
      <c r="B24">
        <v>87.443740000000005</v>
      </c>
      <c r="C24">
        <v>7646.4076651876012</v>
      </c>
      <c r="H24">
        <f t="shared" si="0"/>
        <v>1189.9020229704527</v>
      </c>
      <c r="I24">
        <f t="shared" si="1"/>
        <v>-19.838232970452736</v>
      </c>
    </row>
    <row r="25" spans="1:9">
      <c r="A25">
        <v>1019.8823599999999</v>
      </c>
      <c r="B25">
        <v>44.826720000000002</v>
      </c>
      <c r="C25">
        <v>2009.4348259584001</v>
      </c>
      <c r="H25">
        <f t="shared" si="0"/>
        <v>1043.7906140584353</v>
      </c>
      <c r="I25">
        <f t="shared" si="1"/>
        <v>-23.908254058435318</v>
      </c>
    </row>
    <row r="26" spans="1:9">
      <c r="A26">
        <v>880.49469999999997</v>
      </c>
      <c r="B26">
        <v>29.396989999999999</v>
      </c>
      <c r="C26">
        <v>864.18302106009992</v>
      </c>
      <c r="H26">
        <f t="shared" si="0"/>
        <v>813.08926492585715</v>
      </c>
      <c r="I26">
        <f t="shared" si="1"/>
        <v>67.405435074142815</v>
      </c>
    </row>
    <row r="27" spans="1:9">
      <c r="A27">
        <v>1028.7711200000001</v>
      </c>
      <c r="B27">
        <v>99.154529999999994</v>
      </c>
      <c r="C27">
        <v>9831.6208195208983</v>
      </c>
      <c r="H27">
        <f t="shared" si="0"/>
        <v>1103.7513781872678</v>
      </c>
      <c r="I27">
        <f t="shared" si="1"/>
        <v>-74.980258187267737</v>
      </c>
    </row>
    <row r="28" spans="1:9">
      <c r="A28">
        <v>756.01900000000001</v>
      </c>
      <c r="B28">
        <v>25.104040000000001</v>
      </c>
      <c r="C28">
        <v>630.21282432160001</v>
      </c>
      <c r="H28">
        <f t="shared" si="0"/>
        <v>732.09404926115656</v>
      </c>
      <c r="I28">
        <f t="shared" si="1"/>
        <v>23.924950738843449</v>
      </c>
    </row>
    <row r="29" spans="1:9">
      <c r="A29">
        <v>679.31819999999993</v>
      </c>
      <c r="B29">
        <v>21.73115</v>
      </c>
      <c r="C29">
        <v>472.24288032249996</v>
      </c>
      <c r="H29">
        <f t="shared" si="0"/>
        <v>663.32477040878121</v>
      </c>
      <c r="I29">
        <f t="shared" si="1"/>
        <v>15.993429591218728</v>
      </c>
    </row>
    <row r="30" spans="1:9">
      <c r="A30">
        <v>1106.32563</v>
      </c>
      <c r="B30">
        <v>50.594889999999999</v>
      </c>
      <c r="C30">
        <v>2559.8428941121001</v>
      </c>
      <c r="H30">
        <f t="shared" si="0"/>
        <v>1105.761518562633</v>
      </c>
      <c r="I30">
        <f t="shared" si="1"/>
        <v>0.56411143736704616</v>
      </c>
    </row>
    <row r="31" spans="1:9">
      <c r="A31">
        <v>377.09224</v>
      </c>
      <c r="B31">
        <v>10.17099</v>
      </c>
      <c r="C31">
        <v>103.4490375801</v>
      </c>
      <c r="H31">
        <f t="shared" si="0"/>
        <v>393.35695780954507</v>
      </c>
      <c r="I31">
        <f t="shared" si="1"/>
        <v>-16.264717809545061</v>
      </c>
    </row>
    <row r="32" spans="1:9">
      <c r="A32">
        <v>978.04953</v>
      </c>
      <c r="B32">
        <v>43.173490000000001</v>
      </c>
      <c r="C32">
        <v>1863.9502387801001</v>
      </c>
      <c r="H32">
        <f t="shared" si="0"/>
        <v>1023.5933132116764</v>
      </c>
      <c r="I32">
        <f t="shared" si="1"/>
        <v>-45.543783211676441</v>
      </c>
    </row>
    <row r="33" spans="1:9">
      <c r="A33">
        <v>1161.81043</v>
      </c>
      <c r="B33">
        <v>76.715800000000002</v>
      </c>
      <c r="C33">
        <v>5885.3139696400003</v>
      </c>
      <c r="H33">
        <f t="shared" si="0"/>
        <v>1221.0350321646961</v>
      </c>
      <c r="I33">
        <f t="shared" si="1"/>
        <v>-59.22460216469608</v>
      </c>
    </row>
    <row r="34" spans="1:9">
      <c r="A34">
        <v>955.60532999999998</v>
      </c>
      <c r="B34">
        <v>47.636409999999998</v>
      </c>
      <c r="C34">
        <v>2269.2275576880998</v>
      </c>
      <c r="H34">
        <f t="shared" si="0"/>
        <v>1075.6269513439736</v>
      </c>
      <c r="I34">
        <f t="shared" si="1"/>
        <v>-120.02162134397361</v>
      </c>
    </row>
    <row r="35" spans="1:9">
      <c r="A35">
        <v>185.33850000000001</v>
      </c>
      <c r="B35">
        <v>5.437214</v>
      </c>
      <c r="C35">
        <v>29.563296081796</v>
      </c>
      <c r="H35">
        <f t="shared" si="0"/>
        <v>267.49571370762135</v>
      </c>
      <c r="I35">
        <f t="shared" si="1"/>
        <v>-82.157213707621338</v>
      </c>
    </row>
    <row r="36" spans="1:9">
      <c r="A36">
        <v>766.53345000000002</v>
      </c>
      <c r="B36">
        <v>29.77064</v>
      </c>
      <c r="C36">
        <v>886.29100600959998</v>
      </c>
      <c r="H36">
        <f t="shared" si="0"/>
        <v>819.79278146152433</v>
      </c>
      <c r="I36">
        <f t="shared" si="1"/>
        <v>-53.259331461524312</v>
      </c>
    </row>
    <row r="37" spans="1:9">
      <c r="A37">
        <v>239.74152000000001</v>
      </c>
      <c r="B37">
        <v>3.0591949999999999</v>
      </c>
      <c r="C37">
        <v>9.3586740480249997</v>
      </c>
      <c r="H37">
        <f t="shared" si="0"/>
        <v>200.91182521194315</v>
      </c>
      <c r="I37">
        <f t="shared" si="1"/>
        <v>38.829694788056855</v>
      </c>
    </row>
    <row r="38" spans="1:9">
      <c r="A38">
        <v>949.2675999999999</v>
      </c>
      <c r="B38">
        <v>36.517620000000001</v>
      </c>
      <c r="C38">
        <v>1333.5365704644</v>
      </c>
      <c r="H38">
        <f t="shared" si="0"/>
        <v>931.30055323570173</v>
      </c>
      <c r="I38">
        <f t="shared" si="1"/>
        <v>17.967046764298175</v>
      </c>
    </row>
    <row r="39" spans="1:9">
      <c r="A39">
        <v>464.97935000000001</v>
      </c>
      <c r="B39">
        <v>14.99456</v>
      </c>
      <c r="C39">
        <v>224.83682959359999</v>
      </c>
      <c r="H39">
        <f t="shared" si="0"/>
        <v>512.45389870887004</v>
      </c>
      <c r="I39">
        <f t="shared" si="1"/>
        <v>-47.474548708870032</v>
      </c>
    </row>
    <row r="40" spans="1:9">
      <c r="A40">
        <v>947.93290000000002</v>
      </c>
      <c r="B40">
        <v>32.22287</v>
      </c>
      <c r="C40">
        <v>1038.3133510369</v>
      </c>
      <c r="H40">
        <f t="shared" si="0"/>
        <v>862.41166863979356</v>
      </c>
      <c r="I40">
        <f t="shared" si="1"/>
        <v>85.521231360206457</v>
      </c>
    </row>
    <row r="41" spans="1:9">
      <c r="A41">
        <v>1141.0583000000001</v>
      </c>
      <c r="B41">
        <v>96.265820000000005</v>
      </c>
      <c r="C41">
        <v>9267.1081002724004</v>
      </c>
      <c r="H41">
        <f t="shared" si="0"/>
        <v>1130.0613199719567</v>
      </c>
      <c r="I41">
        <f t="shared" si="1"/>
        <v>10.996980028043481</v>
      </c>
    </row>
    <row r="42" spans="1:9">
      <c r="A42">
        <v>1190.3875</v>
      </c>
      <c r="B42">
        <v>92.129339999999999</v>
      </c>
      <c r="C42">
        <v>8487.8152888355999</v>
      </c>
      <c r="H42">
        <f t="shared" ref="H42:H73" si="2">$E$10*C42+$F$10*B42+$G$10</f>
        <v>1161.9669492507071</v>
      </c>
      <c r="I42">
        <f t="shared" ref="I42:I73" si="3">A42-H42</f>
        <v>28.420550749292943</v>
      </c>
    </row>
    <row r="43" spans="1:9">
      <c r="A43">
        <v>373.59619999999995</v>
      </c>
      <c r="B43">
        <v>9.1933380000000007</v>
      </c>
      <c r="C43">
        <v>84.517463582244019</v>
      </c>
      <c r="H43">
        <f t="shared" si="2"/>
        <v>368.09221803076582</v>
      </c>
      <c r="I43">
        <f t="shared" si="3"/>
        <v>5.5039819692341325</v>
      </c>
    </row>
    <row r="44" spans="1:9">
      <c r="A44">
        <v>363.51980000000003</v>
      </c>
      <c r="B44">
        <v>6.3073639999999997</v>
      </c>
      <c r="C44">
        <v>39.782840628495997</v>
      </c>
      <c r="H44">
        <f t="shared" si="2"/>
        <v>291.29859091810505</v>
      </c>
      <c r="I44">
        <f t="shared" si="3"/>
        <v>72.221209081894983</v>
      </c>
    </row>
    <row r="45" spans="1:9">
      <c r="A45">
        <v>1205.17101</v>
      </c>
      <c r="B45">
        <v>73.689509999999999</v>
      </c>
      <c r="C45">
        <v>5430.1438840400997</v>
      </c>
      <c r="H45">
        <f t="shared" si="2"/>
        <v>1221.554345369537</v>
      </c>
      <c r="I45">
        <f t="shared" si="3"/>
        <v>-16.383335369537008</v>
      </c>
    </row>
    <row r="46" spans="1:9">
      <c r="A46">
        <v>1330.1721</v>
      </c>
      <c r="B46">
        <v>71.473519999999994</v>
      </c>
      <c r="C46">
        <v>5108.4640611903988</v>
      </c>
      <c r="H46">
        <f t="shared" si="2"/>
        <v>1219.6284703062811</v>
      </c>
      <c r="I46">
        <f t="shared" si="3"/>
        <v>110.54362969371891</v>
      </c>
    </row>
    <row r="47" spans="1:9">
      <c r="A47">
        <v>1170.64029</v>
      </c>
      <c r="B47">
        <v>73.208399999999997</v>
      </c>
      <c r="C47">
        <v>5359.4698305599995</v>
      </c>
      <c r="H47">
        <f t="shared" si="2"/>
        <v>1221.301917568278</v>
      </c>
      <c r="I47">
        <f t="shared" si="3"/>
        <v>-50.661627568277936</v>
      </c>
    </row>
    <row r="48" spans="1:9">
      <c r="A48">
        <v>1287.4479999999999</v>
      </c>
      <c r="B48">
        <v>66.491489999999999</v>
      </c>
      <c r="C48">
        <v>4421.1182424200997</v>
      </c>
      <c r="H48">
        <f t="shared" si="2"/>
        <v>1208.1797131124208</v>
      </c>
      <c r="I48">
        <f t="shared" si="3"/>
        <v>79.268286887579052</v>
      </c>
    </row>
    <row r="49" spans="1:9">
      <c r="A49">
        <v>856.2038</v>
      </c>
      <c r="B49">
        <v>28.10859</v>
      </c>
      <c r="C49">
        <v>790.09283178809994</v>
      </c>
      <c r="H49">
        <f t="shared" si="2"/>
        <v>789.54945538400136</v>
      </c>
      <c r="I49">
        <f t="shared" si="3"/>
        <v>66.654344615998639</v>
      </c>
    </row>
    <row r="50" spans="1:9">
      <c r="A50">
        <v>1127.06935</v>
      </c>
      <c r="B50">
        <v>54.023690000000002</v>
      </c>
      <c r="C50">
        <v>2918.5590812161004</v>
      </c>
      <c r="H50">
        <f t="shared" si="2"/>
        <v>1136.3390217202082</v>
      </c>
      <c r="I50">
        <f t="shared" si="3"/>
        <v>-9.26967172020818</v>
      </c>
    </row>
    <row r="51" spans="1:9">
      <c r="A51">
        <v>1210.7292</v>
      </c>
      <c r="B51">
        <v>57.95861</v>
      </c>
      <c r="C51">
        <v>3359.2004731320999</v>
      </c>
      <c r="H51">
        <f t="shared" si="2"/>
        <v>1165.6778649549997</v>
      </c>
      <c r="I51">
        <f t="shared" si="3"/>
        <v>45.051335045000314</v>
      </c>
    </row>
    <row r="52" spans="1:9">
      <c r="A52">
        <v>1040.0444299999999</v>
      </c>
      <c r="B52">
        <v>48.886699999999998</v>
      </c>
      <c r="C52">
        <v>2389.9094368899996</v>
      </c>
      <c r="H52">
        <f t="shared" si="2"/>
        <v>1088.7861690195339</v>
      </c>
      <c r="I52">
        <f t="shared" si="3"/>
        <v>-48.741739019533952</v>
      </c>
    </row>
    <row r="53" spans="1:9">
      <c r="A53">
        <v>1096.4988599999999</v>
      </c>
      <c r="B53">
        <v>49.945889999999999</v>
      </c>
      <c r="C53">
        <v>2494.5919278920996</v>
      </c>
      <c r="H53">
        <f t="shared" si="2"/>
        <v>1099.4484641676268</v>
      </c>
      <c r="I53">
        <f t="shared" si="3"/>
        <v>-2.9496041676268305</v>
      </c>
    </row>
    <row r="54" spans="1:9">
      <c r="A54">
        <v>587.45655999999997</v>
      </c>
      <c r="B54">
        <v>19.030190000000001</v>
      </c>
      <c r="C54">
        <v>362.14813143610002</v>
      </c>
      <c r="H54">
        <f t="shared" si="2"/>
        <v>604.99864139608894</v>
      </c>
      <c r="I54">
        <f t="shared" si="3"/>
        <v>-17.542081396088975</v>
      </c>
    </row>
    <row r="55" spans="1:9">
      <c r="A55">
        <v>1152.16894</v>
      </c>
      <c r="B55">
        <v>65.882930000000002</v>
      </c>
      <c r="C55">
        <v>4340.5604653849005</v>
      </c>
      <c r="H55">
        <f t="shared" si="2"/>
        <v>1206.1058394192337</v>
      </c>
      <c r="I55">
        <f t="shared" si="3"/>
        <v>-53.936899419233669</v>
      </c>
    </row>
    <row r="56" spans="1:9">
      <c r="A56">
        <v>447.3537</v>
      </c>
      <c r="B56">
        <v>11.06643</v>
      </c>
      <c r="C56">
        <v>122.46587294490001</v>
      </c>
      <c r="H56">
        <f t="shared" si="2"/>
        <v>416.16419253086207</v>
      </c>
      <c r="I56">
        <f t="shared" si="3"/>
        <v>31.189507469137936</v>
      </c>
    </row>
    <row r="57" spans="1:9">
      <c r="A57">
        <v>954.94970000000001</v>
      </c>
      <c r="B57">
        <v>34.016219999999997</v>
      </c>
      <c r="C57">
        <v>1157.1032230883998</v>
      </c>
      <c r="H57">
        <f t="shared" si="2"/>
        <v>892.06798429972741</v>
      </c>
      <c r="I57">
        <f t="shared" si="3"/>
        <v>62.881715700272593</v>
      </c>
    </row>
    <row r="58" spans="1:9">
      <c r="A58">
        <v>165.47841</v>
      </c>
      <c r="B58">
        <v>1.7835510000000001</v>
      </c>
      <c r="C58">
        <v>3.1810541696010004</v>
      </c>
      <c r="H58">
        <f t="shared" si="2"/>
        <v>164.26889565473908</v>
      </c>
      <c r="I58">
        <f t="shared" si="3"/>
        <v>1.2095143452609136</v>
      </c>
    </row>
    <row r="59" spans="1:9">
      <c r="A59">
        <v>1204.2562</v>
      </c>
      <c r="B59">
        <v>70.824150000000003</v>
      </c>
      <c r="C59">
        <v>5016.0602232225001</v>
      </c>
      <c r="H59">
        <f t="shared" si="2"/>
        <v>1218.6947387145217</v>
      </c>
      <c r="I59">
        <f t="shared" si="3"/>
        <v>-14.438538714521655</v>
      </c>
    </row>
    <row r="60" spans="1:9">
      <c r="A60">
        <v>360.63209999999998</v>
      </c>
      <c r="B60">
        <v>8.1789299999999994</v>
      </c>
      <c r="C60">
        <v>66.894895944899986</v>
      </c>
      <c r="H60">
        <f t="shared" si="2"/>
        <v>341.47646450482182</v>
      </c>
      <c r="I60">
        <f t="shared" si="3"/>
        <v>19.15563549517816</v>
      </c>
    </row>
    <row r="61" spans="1:9">
      <c r="A61">
        <v>979.40877999999998</v>
      </c>
      <c r="B61">
        <v>42.090560000000004</v>
      </c>
      <c r="C61">
        <v>1771.6152411136004</v>
      </c>
      <c r="H61">
        <f t="shared" si="2"/>
        <v>1009.7750752692696</v>
      </c>
      <c r="I61">
        <f t="shared" si="3"/>
        <v>-30.366295269269585</v>
      </c>
    </row>
    <row r="62" spans="1:9">
      <c r="A62">
        <v>677.04868999999997</v>
      </c>
      <c r="B62">
        <v>24.470459999999999</v>
      </c>
      <c r="C62">
        <v>598.80341261159992</v>
      </c>
      <c r="H62">
        <f t="shared" si="2"/>
        <v>719.52063528036126</v>
      </c>
      <c r="I62">
        <f t="shared" si="3"/>
        <v>-42.471945280361297</v>
      </c>
    </row>
    <row r="63" spans="1:9">
      <c r="A63">
        <v>1189.6508100000001</v>
      </c>
      <c r="B63">
        <v>61.968049999999998</v>
      </c>
      <c r="C63">
        <v>3840.0392208024996</v>
      </c>
      <c r="H63">
        <f t="shared" si="2"/>
        <v>1189.249080870655</v>
      </c>
      <c r="I63">
        <f t="shared" si="3"/>
        <v>0.40172912934508531</v>
      </c>
    </row>
    <row r="64" spans="1:9">
      <c r="A64">
        <v>1190.4668999999999</v>
      </c>
      <c r="B64">
        <v>88.680009999999996</v>
      </c>
      <c r="C64">
        <v>7864.1441736000988</v>
      </c>
      <c r="H64">
        <f t="shared" si="2"/>
        <v>1183.3780428549435</v>
      </c>
      <c r="I64">
        <f t="shared" si="3"/>
        <v>7.0888571450564086</v>
      </c>
    </row>
    <row r="65" spans="1:9">
      <c r="A65">
        <v>705.14179999999999</v>
      </c>
      <c r="B65">
        <v>22.361450000000001</v>
      </c>
      <c r="C65">
        <v>500.03444610250006</v>
      </c>
      <c r="H65">
        <f t="shared" si="2"/>
        <v>676.5190168997068</v>
      </c>
      <c r="I65">
        <f t="shared" si="3"/>
        <v>28.622783100293191</v>
      </c>
    </row>
    <row r="66" spans="1:9">
      <c r="A66">
        <v>1285.9843999999998</v>
      </c>
      <c r="B66">
        <v>74.392340000000004</v>
      </c>
      <c r="C66">
        <v>5534.2202506756003</v>
      </c>
      <c r="H66">
        <f t="shared" si="2"/>
        <v>1221.7579170653382</v>
      </c>
      <c r="I66">
        <f t="shared" si="3"/>
        <v>64.22648293466159</v>
      </c>
    </row>
    <row r="67" spans="1:9">
      <c r="A67">
        <v>1115.8481999999999</v>
      </c>
      <c r="B67">
        <v>43.58681</v>
      </c>
      <c r="C67">
        <v>1899.8100059761</v>
      </c>
      <c r="H67">
        <f t="shared" si="2"/>
        <v>1028.7445270498092</v>
      </c>
      <c r="I67">
        <f t="shared" si="3"/>
        <v>87.103672950190685</v>
      </c>
    </row>
    <row r="68" spans="1:9">
      <c r="A68">
        <v>875.88253999999995</v>
      </c>
      <c r="B68">
        <v>35.326860000000003</v>
      </c>
      <c r="C68">
        <v>1247.9870374596003</v>
      </c>
      <c r="H68">
        <f t="shared" si="2"/>
        <v>912.93419946656752</v>
      </c>
      <c r="I68">
        <f t="shared" si="3"/>
        <v>-37.051659466567571</v>
      </c>
    </row>
    <row r="69" spans="1:9">
      <c r="A69">
        <v>480.27482000000003</v>
      </c>
      <c r="B69">
        <v>17.405619999999999</v>
      </c>
      <c r="C69">
        <v>302.95560758439996</v>
      </c>
      <c r="H69">
        <f t="shared" si="2"/>
        <v>568.52171112733186</v>
      </c>
      <c r="I69">
        <f t="shared" si="3"/>
        <v>-88.246891127331821</v>
      </c>
    </row>
    <row r="70" spans="1:9">
      <c r="A70">
        <v>1152.2438</v>
      </c>
      <c r="B70">
        <v>97.09375</v>
      </c>
      <c r="C70">
        <v>9427.1962890625</v>
      </c>
      <c r="H70">
        <f t="shared" si="2"/>
        <v>1122.8593625154149</v>
      </c>
      <c r="I70">
        <f t="shared" si="3"/>
        <v>29.384437484585078</v>
      </c>
    </row>
    <row r="71" spans="1:9">
      <c r="A71">
        <v>199.82255000000001</v>
      </c>
      <c r="B71">
        <v>2.12669</v>
      </c>
      <c r="C71">
        <v>4.5228103560999999</v>
      </c>
      <c r="H71">
        <f t="shared" si="2"/>
        <v>174.1890996407391</v>
      </c>
      <c r="I71">
        <f t="shared" si="3"/>
        <v>25.633450359260905</v>
      </c>
    </row>
    <row r="72" spans="1:9">
      <c r="A72">
        <v>1189.0655999999999</v>
      </c>
      <c r="B72">
        <v>60.779910000000001</v>
      </c>
      <c r="C72">
        <v>3694.1974596081</v>
      </c>
      <c r="H72">
        <f t="shared" si="2"/>
        <v>1182.92953806081</v>
      </c>
      <c r="I72">
        <f t="shared" si="3"/>
        <v>6.1360619391898581</v>
      </c>
    </row>
    <row r="73" spans="1:9">
      <c r="A73">
        <v>1148.0405000000001</v>
      </c>
      <c r="B73">
        <v>98.286019999999994</v>
      </c>
      <c r="C73">
        <v>9660.1417274403993</v>
      </c>
      <c r="H73">
        <f t="shared" si="2"/>
        <v>1112.0099490878495</v>
      </c>
      <c r="I73">
        <f t="shared" si="3"/>
        <v>36.030550912150602</v>
      </c>
    </row>
    <row r="74" spans="1:9">
      <c r="A74">
        <v>1206.60654</v>
      </c>
      <c r="B74">
        <v>79.977069999999998</v>
      </c>
      <c r="C74">
        <v>6396.3317257848994</v>
      </c>
      <c r="H74">
        <f t="shared" ref="H74:H109" si="4">$E$10*C74+$F$10*B74+$G$10</f>
        <v>1216.4047195409403</v>
      </c>
      <c r="I74">
        <f t="shared" ref="I74:I105" si="5">A74-H74</f>
        <v>-9.7981795409402821</v>
      </c>
    </row>
    <row r="75" spans="1:9">
      <c r="A75">
        <v>1015.024</v>
      </c>
      <c r="B75">
        <v>41.12106</v>
      </c>
      <c r="C75">
        <v>1690.9415755236</v>
      </c>
      <c r="H75">
        <f t="shared" si="4"/>
        <v>997.00919421604431</v>
      </c>
      <c r="I75">
        <f t="shared" si="5"/>
        <v>18.014805783955694</v>
      </c>
    </row>
    <row r="76" spans="1:9">
      <c r="A76">
        <v>1205.26529</v>
      </c>
      <c r="B76">
        <v>70.097589999999997</v>
      </c>
      <c r="C76">
        <v>4913.6721238081</v>
      </c>
      <c r="H76">
        <f t="shared" si="4"/>
        <v>1217.4515587319129</v>
      </c>
      <c r="I76">
        <f t="shared" si="5"/>
        <v>-12.186268731912833</v>
      </c>
    </row>
    <row r="77" spans="1:9">
      <c r="A77">
        <v>840.53869999999995</v>
      </c>
      <c r="B77">
        <v>30.828299999999999</v>
      </c>
      <c r="C77">
        <v>950.38408088999995</v>
      </c>
      <c r="H77">
        <f t="shared" si="4"/>
        <v>838.46734572207288</v>
      </c>
      <c r="I77">
        <f t="shared" si="5"/>
        <v>2.0713542779270711</v>
      </c>
    </row>
    <row r="78" spans="1:9">
      <c r="A78">
        <v>1056.8227479999998</v>
      </c>
      <c r="B78">
        <v>94.845100000000002</v>
      </c>
      <c r="C78">
        <v>8995.5929940099995</v>
      </c>
      <c r="H78">
        <f t="shared" si="4"/>
        <v>1141.7856077428951</v>
      </c>
      <c r="I78">
        <f t="shared" si="5"/>
        <v>-84.962859742895262</v>
      </c>
    </row>
    <row r="79" spans="1:9">
      <c r="A79">
        <v>914.86841000000004</v>
      </c>
      <c r="B79">
        <v>38.40081</v>
      </c>
      <c r="C79">
        <v>1474.6222086560999</v>
      </c>
      <c r="H79">
        <f t="shared" si="4"/>
        <v>959.19780734813185</v>
      </c>
      <c r="I79">
        <f t="shared" si="5"/>
        <v>-44.329397348131806</v>
      </c>
    </row>
    <row r="80" spans="1:9">
      <c r="A80">
        <v>1026.6664109999999</v>
      </c>
      <c r="B80">
        <v>52.580289999999998</v>
      </c>
      <c r="C80">
        <v>2764.6868964840996</v>
      </c>
      <c r="H80">
        <f t="shared" si="4"/>
        <v>1124.0359012517974</v>
      </c>
      <c r="I80">
        <f t="shared" si="5"/>
        <v>-97.369490251797515</v>
      </c>
    </row>
    <row r="81" spans="1:9">
      <c r="A81">
        <v>493.58769999999998</v>
      </c>
      <c r="B81">
        <v>12.22076</v>
      </c>
      <c r="C81">
        <v>149.34697497760001</v>
      </c>
      <c r="H81">
        <f t="shared" si="4"/>
        <v>445.09575154702696</v>
      </c>
      <c r="I81">
        <f t="shared" si="5"/>
        <v>48.49194845297302</v>
      </c>
    </row>
    <row r="82" spans="1:9">
      <c r="A82">
        <v>1077.1948299999999</v>
      </c>
      <c r="B82">
        <v>95.400989999999993</v>
      </c>
      <c r="C82">
        <v>9101.3488929800988</v>
      </c>
      <c r="H82">
        <f t="shared" si="4"/>
        <v>1137.2936424684028</v>
      </c>
      <c r="I82">
        <f t="shared" si="5"/>
        <v>-60.098812468402912</v>
      </c>
    </row>
    <row r="83" spans="1:9">
      <c r="A83">
        <v>1265.6596</v>
      </c>
      <c r="B83">
        <v>78.03989</v>
      </c>
      <c r="C83">
        <v>6090.2244312121002</v>
      </c>
      <c r="H83">
        <f t="shared" si="4"/>
        <v>1219.6643010728606</v>
      </c>
      <c r="I83">
        <f t="shared" si="5"/>
        <v>45.995298927139402</v>
      </c>
    </row>
    <row r="84" spans="1:9">
      <c r="A84">
        <v>977.93129999999996</v>
      </c>
      <c r="B84">
        <v>33.362220000000001</v>
      </c>
      <c r="C84">
        <v>1113.0377233284</v>
      </c>
      <c r="H84">
        <f t="shared" si="4"/>
        <v>881.40082249918078</v>
      </c>
      <c r="I84">
        <f t="shared" si="5"/>
        <v>96.530477500819188</v>
      </c>
    </row>
    <row r="85" spans="1:9">
      <c r="A85">
        <v>985.43650000000002</v>
      </c>
      <c r="B85">
        <v>39.204329999999999</v>
      </c>
      <c r="C85">
        <v>1536.9794907488999</v>
      </c>
      <c r="H85">
        <f t="shared" si="4"/>
        <v>970.67245148671213</v>
      </c>
      <c r="I85">
        <f t="shared" si="5"/>
        <v>14.764048513287889</v>
      </c>
    </row>
    <row r="86" spans="1:9">
      <c r="A86">
        <v>1150.2649799999999</v>
      </c>
      <c r="B86">
        <v>93.620540000000005</v>
      </c>
      <c r="C86">
        <v>8764.8055098916011</v>
      </c>
      <c r="H86">
        <f t="shared" si="4"/>
        <v>1151.2480563408294</v>
      </c>
      <c r="I86">
        <f t="shared" si="5"/>
        <v>-0.98307634082948425</v>
      </c>
    </row>
    <row r="87" spans="1:9">
      <c r="A87">
        <v>1177.1965299999999</v>
      </c>
      <c r="B87">
        <v>84.175439999999995</v>
      </c>
      <c r="C87">
        <v>7085.5046991935988</v>
      </c>
      <c r="H87">
        <f t="shared" si="4"/>
        <v>1204.2267025752712</v>
      </c>
      <c r="I87">
        <f t="shared" si="5"/>
        <v>-27.030172575271308</v>
      </c>
    </row>
    <row r="88" spans="1:9">
      <c r="A88">
        <v>1237.8534</v>
      </c>
      <c r="B88">
        <v>91.005780000000001</v>
      </c>
      <c r="C88">
        <v>8282.0519934084004</v>
      </c>
      <c r="H88">
        <f t="shared" si="4"/>
        <v>1169.4599983755156</v>
      </c>
      <c r="I88">
        <f t="shared" si="5"/>
        <v>68.393401624484341</v>
      </c>
    </row>
    <row r="89" spans="1:9">
      <c r="A89">
        <v>1030.4060199999999</v>
      </c>
      <c r="B89">
        <v>47.064950000000003</v>
      </c>
      <c r="C89">
        <v>2215.1095185025001</v>
      </c>
      <c r="H89">
        <f t="shared" si="4"/>
        <v>1069.4057059314828</v>
      </c>
      <c r="I89">
        <f t="shared" si="5"/>
        <v>-38.999685931482873</v>
      </c>
    </row>
    <row r="90" spans="1:9">
      <c r="A90">
        <v>1067.025308</v>
      </c>
      <c r="B90">
        <v>58.764870000000002</v>
      </c>
      <c r="C90">
        <v>3453.3099461169004</v>
      </c>
      <c r="H90">
        <f t="shared" si="4"/>
        <v>1170.9305000232289</v>
      </c>
      <c r="I90">
        <f t="shared" si="5"/>
        <v>-103.90519202322889</v>
      </c>
    </row>
    <row r="91" spans="1:9">
      <c r="A91">
        <v>1198.7894000000001</v>
      </c>
      <c r="B91">
        <v>91.133830000000003</v>
      </c>
      <c r="C91">
        <v>8305.3749704688998</v>
      </c>
      <c r="H91">
        <f t="shared" si="4"/>
        <v>1168.6313357593488</v>
      </c>
      <c r="I91">
        <f t="shared" si="5"/>
        <v>30.158064240651356</v>
      </c>
    </row>
    <row r="92" spans="1:9">
      <c r="A92">
        <v>1218.5456000000001</v>
      </c>
      <c r="B92">
        <v>83.572329999999994</v>
      </c>
      <c r="C92">
        <v>6984.334341628899</v>
      </c>
      <c r="H92">
        <f t="shared" si="4"/>
        <v>1206.4065675734983</v>
      </c>
      <c r="I92">
        <f t="shared" si="5"/>
        <v>12.139032426501899</v>
      </c>
    </row>
    <row r="93" spans="1:9">
      <c r="A93">
        <v>974.18680000000006</v>
      </c>
      <c r="B93">
        <v>36.942010000000003</v>
      </c>
      <c r="C93">
        <v>1364.7121028401002</v>
      </c>
      <c r="H93">
        <f t="shared" si="4"/>
        <v>937.71029591132969</v>
      </c>
      <c r="I93">
        <f t="shared" si="5"/>
        <v>36.476504088670367</v>
      </c>
    </row>
    <row r="94" spans="1:9">
      <c r="A94">
        <v>660.58046999999999</v>
      </c>
      <c r="B94">
        <v>22.850809999999999</v>
      </c>
      <c r="C94">
        <v>522.15951765609998</v>
      </c>
      <c r="H94">
        <f t="shared" si="4"/>
        <v>686.65415607792818</v>
      </c>
      <c r="I94">
        <f t="shared" si="5"/>
        <v>-26.073686077928187</v>
      </c>
    </row>
    <row r="95" spans="1:9">
      <c r="A95">
        <v>1155.3638000000001</v>
      </c>
      <c r="B95">
        <v>54.856169999999999</v>
      </c>
      <c r="C95">
        <v>3009.1993870688998</v>
      </c>
      <c r="H95">
        <f t="shared" si="4"/>
        <v>1143.0587231552279</v>
      </c>
      <c r="I95">
        <f t="shared" si="5"/>
        <v>12.305076844772202</v>
      </c>
    </row>
    <row r="96" spans="1:9">
      <c r="A96">
        <v>1129.3966800000001</v>
      </c>
      <c r="B96">
        <v>63.215919999999997</v>
      </c>
      <c r="C96">
        <v>3996.2525414463998</v>
      </c>
      <c r="H96">
        <f t="shared" si="4"/>
        <v>1195.2828620946193</v>
      </c>
      <c r="I96">
        <f t="shared" si="5"/>
        <v>-65.886182094619244</v>
      </c>
    </row>
    <row r="97" spans="1:9">
      <c r="A97">
        <v>1189.5291999999999</v>
      </c>
      <c r="B97">
        <v>89.883319999999998</v>
      </c>
      <c r="C97">
        <v>8079.0112142223998</v>
      </c>
      <c r="H97">
        <f t="shared" si="4"/>
        <v>1176.4452367823465</v>
      </c>
      <c r="I97">
        <f t="shared" si="5"/>
        <v>13.083963217653491</v>
      </c>
    </row>
    <row r="98" spans="1:9">
      <c r="A98">
        <v>1143.2546</v>
      </c>
      <c r="B98">
        <v>56.936279999999996</v>
      </c>
      <c r="C98">
        <v>3241.7399802383998</v>
      </c>
      <c r="H98">
        <f t="shared" si="4"/>
        <v>1158.6464615835039</v>
      </c>
      <c r="I98">
        <f t="shared" si="5"/>
        <v>-15.391861583503896</v>
      </c>
    </row>
    <row r="99" spans="1:9">
      <c r="A99">
        <v>1249.4380000000001</v>
      </c>
      <c r="B99">
        <v>81.026309999999995</v>
      </c>
      <c r="C99">
        <v>6565.2629122160988</v>
      </c>
      <c r="H99">
        <f t="shared" si="4"/>
        <v>1214.0171763100661</v>
      </c>
      <c r="I99">
        <f t="shared" si="5"/>
        <v>35.420823689933968</v>
      </c>
    </row>
    <row r="100" spans="1:9">
      <c r="A100">
        <v>569.92735000000005</v>
      </c>
      <c r="B100">
        <v>20.431920000000002</v>
      </c>
      <c r="C100">
        <v>417.46335488640005</v>
      </c>
      <c r="H100">
        <f t="shared" si="4"/>
        <v>635.62996188671082</v>
      </c>
      <c r="I100">
        <f t="shared" si="5"/>
        <v>-65.70261188671077</v>
      </c>
    </row>
    <row r="101" spans="1:9">
      <c r="A101">
        <v>1351.1054999999999</v>
      </c>
      <c r="B101">
        <v>68.375209999999996</v>
      </c>
      <c r="C101">
        <v>4675.169342544099</v>
      </c>
      <c r="H101">
        <f t="shared" si="4"/>
        <v>1213.6671358564754</v>
      </c>
      <c r="I101">
        <f t="shared" si="5"/>
        <v>137.4383641435245</v>
      </c>
    </row>
    <row r="102" spans="1:9">
      <c r="A102">
        <v>1149.2113000000002</v>
      </c>
      <c r="B102">
        <v>78.363299999999995</v>
      </c>
      <c r="C102">
        <v>6140.8067868899989</v>
      </c>
      <c r="H102">
        <f t="shared" si="4"/>
        <v>1219.2237255217547</v>
      </c>
      <c r="I102">
        <f t="shared" si="5"/>
        <v>-70.012425521754494</v>
      </c>
    </row>
    <row r="103" spans="1:9">
      <c r="A103">
        <v>1173.53475</v>
      </c>
      <c r="B103">
        <v>59.78069</v>
      </c>
      <c r="C103">
        <v>3573.7308968760999</v>
      </c>
      <c r="H103">
        <f t="shared" si="4"/>
        <v>1177.1809436299523</v>
      </c>
      <c r="I103">
        <f t="shared" si="5"/>
        <v>-3.6461936299522222</v>
      </c>
    </row>
    <row r="104" spans="1:9">
      <c r="A104">
        <v>1251.7258999999999</v>
      </c>
      <c r="B104">
        <v>86.418300000000002</v>
      </c>
      <c r="C104">
        <v>7468.1225748900006</v>
      </c>
      <c r="H104">
        <f t="shared" si="4"/>
        <v>1194.8530117648127</v>
      </c>
      <c r="I104">
        <f t="shared" si="5"/>
        <v>56.872888235187247</v>
      </c>
    </row>
    <row r="105" spans="1:9">
      <c r="A105">
        <v>1164.1490000000001</v>
      </c>
      <c r="B105">
        <v>51.71293</v>
      </c>
      <c r="C105">
        <v>2674.2271291849001</v>
      </c>
      <c r="H105">
        <f t="shared" si="4"/>
        <v>1116.2448978259831</v>
      </c>
      <c r="I105">
        <f t="shared" si="5"/>
        <v>47.904102174016998</v>
      </c>
    </row>
    <row r="106" spans="1:9">
      <c r="A106">
        <v>1150.57601</v>
      </c>
      <c r="B106">
        <v>64.537639999999996</v>
      </c>
      <c r="C106">
        <v>4165.1069767695999</v>
      </c>
      <c r="H106">
        <f t="shared" si="4"/>
        <v>1200.9995085501018</v>
      </c>
      <c r="I106">
        <f>A106-H106</f>
        <v>-50.42349855010184</v>
      </c>
    </row>
    <row r="107" spans="1:9">
      <c r="A107">
        <v>1191.6922500000001</v>
      </c>
      <c r="B107">
        <v>82.726799999999997</v>
      </c>
      <c r="C107">
        <v>6843.7234382399993</v>
      </c>
      <c r="H107">
        <f t="shared" si="4"/>
        <v>1209.219471832829</v>
      </c>
      <c r="I107">
        <f>A107-H107</f>
        <v>-17.5272218328289</v>
      </c>
    </row>
    <row r="108" spans="1:9">
      <c r="A108">
        <v>329.03530000000001</v>
      </c>
      <c r="B108">
        <v>7.6836640000000003</v>
      </c>
      <c r="C108">
        <v>59.038692464896002</v>
      </c>
      <c r="H108">
        <f t="shared" si="4"/>
        <v>328.33338442878778</v>
      </c>
      <c r="I108">
        <f>A108-H108</f>
        <v>0.70191557121222559</v>
      </c>
    </row>
    <row r="109" spans="1:9">
      <c r="A109">
        <v>1074.6352999999999</v>
      </c>
      <c r="B109">
        <v>46.165860000000002</v>
      </c>
      <c r="C109">
        <v>2131.2866295396002</v>
      </c>
      <c r="H109">
        <f t="shared" si="4"/>
        <v>1059.3552194730823</v>
      </c>
      <c r="I109">
        <f>A109-H109</f>
        <v>15.280080526917573</v>
      </c>
    </row>
    <row r="111" spans="1:9">
      <c r="H111" t="s">
        <v>14</v>
      </c>
      <c r="I111">
        <f>STDEVP(I10:I109)</f>
        <v>49.317576060963937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SimData</vt:lpstr>
      <vt:lpstr>OLS</vt:lpstr>
      <vt:lpstr>Sheet1!Print_Area</vt:lpstr>
    </vt:vector>
  </TitlesOfParts>
  <Company>Texas A&amp;M/Ag Economics/AFPC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Richardson</dc:creator>
  <cp:lastModifiedBy>James W. Richardson</cp:lastModifiedBy>
  <cp:lastPrinted>2000-08-21T02:54:01Z</cp:lastPrinted>
  <dcterms:created xsi:type="dcterms:W3CDTF">1998-07-31T22:41:42Z</dcterms:created>
  <dcterms:modified xsi:type="dcterms:W3CDTF">2011-02-07T04:45:57Z</dcterms:modified>
</cp:coreProperties>
</file>