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1035" yWindow="-165" windowWidth="14085" windowHeight="10590" tabRatio="824" activeTab="1"/>
  </bookViews>
  <sheets>
    <sheet name="SimData" sheetId="98" r:id="rId1"/>
    <sheet name="Sheet1" sheetId="1" r:id="rId2"/>
    <sheet name="Sheet9" sheetId="71" state="veryHidden" r:id="rId3"/>
    <sheet name="Sheet6" sheetId="76" state="veryHidden" r:id="rId4"/>
    <sheet name="Sheet5" sheetId="44" state="veryHidden" r:id="rId5"/>
    <sheet name="Sheet17" sheetId="17" state="veryHidden" r:id="rId6"/>
    <sheet name="Sheet3" sheetId="19" state="veryHidden" r:id="rId7"/>
    <sheet name="Sheet2" sheetId="25" state="veryHidden" r:id="rId8"/>
    <sheet name="Sheet4" sheetId="32" state="veryHidden" r:id="rId9"/>
    <sheet name="Sheet7" sheetId="36" state="veryHidden" r:id="rId10"/>
    <sheet name="Sheet10" sheetId="40" state="veryHidden" r:id="rId11"/>
  </sheets>
  <definedNames>
    <definedName name="_xlnm.Print_Area" localSheetId="1">Sheet1!$A$1:$M$178</definedName>
    <definedName name="solver_adj" localSheetId="1" hidden="1">Sheet1!$H$21:$H$22</definedName>
    <definedName name="solver_cvg" localSheetId="1" hidden="1">0.01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Sheet1!$H$21:$H$22</definedName>
    <definedName name="solver_lhs2" localSheetId="1" hidden="1">Sheet1!$E$28:$E$29</definedName>
    <definedName name="solver_lhs3" localSheetId="1" hidden="1">Sheet1!$H$21:$H$22</definedName>
    <definedName name="solver_lin" localSheetId="1" hidden="1">2</definedName>
    <definedName name="solver_neg" localSheetId="1" hidden="1">2</definedName>
    <definedName name="solver_num" localSheetId="1" hidden="1">3</definedName>
    <definedName name="solver_nwt" localSheetId="1" hidden="1">1</definedName>
    <definedName name="solver_opt" localSheetId="1" hidden="1">Sheet1!$H$30</definedName>
    <definedName name="solver_pre" localSheetId="1" hidden="1">0.0001</definedName>
    <definedName name="solver_rel1" localSheetId="1" hidden="1">3</definedName>
    <definedName name="solver_rel2" localSheetId="1" hidden="1">3</definedName>
    <definedName name="solver_rel3" localSheetId="1" hidden="1">3</definedName>
    <definedName name="solver_rhs1" localSheetId="1" hidden="1">0</definedName>
    <definedName name="solver_rhs2" localSheetId="1" hidden="1">0</definedName>
    <definedName name="solver_rhs3" localSheetId="1" hidden="1">0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0</definedName>
  </definedNames>
  <calcPr calcId="125725" iterate="1" iterateCount="1" iterateDelta="0"/>
</workbook>
</file>

<file path=xl/calcChain.xml><?xml version="1.0" encoding="utf-8"?>
<calcChain xmlns="http://schemas.openxmlformats.org/spreadsheetml/2006/main">
  <c r="F119" i="98"/>
  <c r="F117"/>
  <c r="F115"/>
  <c r="F113"/>
  <c r="F111"/>
  <c r="F8"/>
  <c r="F48" i="1" s="1"/>
  <c r="F7" i="98"/>
  <c r="F6"/>
  <c r="F4"/>
  <c r="F3"/>
  <c r="F5" s="1"/>
  <c r="F45" i="1" s="1"/>
  <c r="E119" i="98"/>
  <c r="E117"/>
  <c r="E115"/>
  <c r="E113"/>
  <c r="E111"/>
  <c r="E8"/>
  <c r="E7"/>
  <c r="E47" i="1" s="1"/>
  <c r="E6" i="98"/>
  <c r="E4"/>
  <c r="E3"/>
  <c r="E43" i="1" s="1"/>
  <c r="D119" i="98"/>
  <c r="D117"/>
  <c r="D115"/>
  <c r="D113"/>
  <c r="D111"/>
  <c r="D8"/>
  <c r="D48" i="1" s="1"/>
  <c r="D7" i="98"/>
  <c r="D47" i="1" s="1"/>
  <c r="D6" i="98"/>
  <c r="D4"/>
  <c r="D3"/>
  <c r="D43" i="1" s="1"/>
  <c r="C119" i="98"/>
  <c r="C117"/>
  <c r="C115"/>
  <c r="C113"/>
  <c r="C111"/>
  <c r="G35" i="1"/>
  <c r="C8" i="98" s="1"/>
  <c r="C7"/>
  <c r="C6"/>
  <c r="C4"/>
  <c r="C5" s="1"/>
  <c r="C45" i="1" s="1"/>
  <c r="C3" i="98"/>
  <c r="B119"/>
  <c r="B117"/>
  <c r="B115"/>
  <c r="B113"/>
  <c r="B111"/>
  <c r="G34" i="1"/>
  <c r="B8" i="98" s="1"/>
  <c r="B7"/>
  <c r="B6"/>
  <c r="B46" i="1" s="1"/>
  <c r="B4" i="98"/>
  <c r="B5" s="1"/>
  <c r="B45" i="1" s="1"/>
  <c r="B3" i="98"/>
  <c r="B24" i="1"/>
  <c r="C24"/>
  <c r="F24"/>
  <c r="D24"/>
  <c r="B21"/>
  <c r="C21"/>
  <c r="F21"/>
  <c r="D21"/>
  <c r="E21"/>
  <c r="B25"/>
  <c r="C25"/>
  <c r="F25"/>
  <c r="D25"/>
  <c r="B22"/>
  <c r="C22"/>
  <c r="F22"/>
  <c r="D22"/>
  <c r="E22"/>
  <c r="H35"/>
  <c r="H34"/>
  <c r="F53"/>
  <c r="E53"/>
  <c r="D53"/>
  <c r="C53"/>
  <c r="B53"/>
  <c r="A53"/>
  <c r="F52"/>
  <c r="E52"/>
  <c r="D52"/>
  <c r="C52"/>
  <c r="B52"/>
  <c r="A52"/>
  <c r="F51"/>
  <c r="E51"/>
  <c r="D51"/>
  <c r="C51"/>
  <c r="B51"/>
  <c r="A51"/>
  <c r="F50"/>
  <c r="E50"/>
  <c r="D50"/>
  <c r="C50"/>
  <c r="B50"/>
  <c r="A50"/>
  <c r="F49"/>
  <c r="E49"/>
  <c r="D49"/>
  <c r="C49"/>
  <c r="B49"/>
  <c r="A49"/>
  <c r="E48"/>
  <c r="A48"/>
  <c r="F47"/>
  <c r="C47"/>
  <c r="B47"/>
  <c r="A47"/>
  <c r="F46"/>
  <c r="E46"/>
  <c r="D46"/>
  <c r="C46"/>
  <c r="A46"/>
  <c r="A45"/>
  <c r="F44"/>
  <c r="E44"/>
  <c r="D44"/>
  <c r="A44"/>
  <c r="C43"/>
  <c r="B43"/>
  <c r="A43"/>
  <c r="A42"/>
  <c r="A41"/>
  <c r="L8" i="98"/>
  <c r="L7"/>
  <c r="J8"/>
  <c r="J7"/>
  <c r="L11"/>
  <c r="L13"/>
  <c r="J13"/>
  <c r="E1" i="76"/>
  <c r="D1"/>
  <c r="C1"/>
  <c r="B1"/>
  <c r="A1"/>
  <c r="F2" i="98"/>
  <c r="E2"/>
  <c r="D2"/>
  <c r="A1" i="1"/>
  <c r="L9" i="98"/>
  <c r="J9"/>
  <c r="F13" i="1"/>
  <c r="C2" i="98"/>
  <c r="M13"/>
  <c r="F9" i="1"/>
  <c r="F10"/>
  <c r="F14"/>
  <c r="K13" i="98"/>
  <c r="B2"/>
  <c r="J14"/>
  <c r="K14" s="1"/>
  <c r="J12"/>
  <c r="K12" s="1"/>
  <c r="L14"/>
  <c r="M14" s="1"/>
  <c r="B42" i="1" l="1"/>
  <c r="G14"/>
  <c r="B29" s="1"/>
  <c r="G10"/>
  <c r="G9"/>
  <c r="C28" s="1"/>
  <c r="C42"/>
  <c r="G13"/>
  <c r="B28" s="1"/>
  <c r="D42"/>
  <c r="E42"/>
  <c r="F42"/>
  <c r="J16" i="98"/>
  <c r="B48" i="1"/>
  <c r="J6" i="98"/>
  <c r="C48" i="1"/>
  <c r="L6" i="98"/>
  <c r="J15"/>
  <c r="F43" i="1"/>
  <c r="D5" i="98"/>
  <c r="D45" i="1" s="1"/>
  <c r="B44"/>
  <c r="L15" i="98"/>
  <c r="E5"/>
  <c r="E45" i="1" s="1"/>
  <c r="C44"/>
  <c r="L12" i="98"/>
  <c r="M12" s="1"/>
  <c r="K16"/>
  <c r="K15"/>
  <c r="M15"/>
  <c r="H28" i="1" l="1"/>
  <c r="E28"/>
  <c r="H36" s="1"/>
  <c r="L16" i="98"/>
  <c r="J17"/>
  <c r="M16"/>
  <c r="K17"/>
  <c r="J18" l="1"/>
  <c r="L17"/>
  <c r="C29" i="1"/>
  <c r="K18" i="98"/>
  <c r="M17"/>
  <c r="L18" l="1"/>
  <c r="J19"/>
  <c r="E29" i="1"/>
  <c r="H37" s="1"/>
  <c r="H29"/>
  <c r="H30" s="1"/>
  <c r="H38" s="1"/>
  <c r="M18" i="98"/>
  <c r="K19"/>
  <c r="J20" l="1"/>
  <c r="L19"/>
  <c r="M19"/>
  <c r="K20"/>
  <c r="J21" l="1"/>
  <c r="L20"/>
  <c r="K21"/>
  <c r="M20"/>
  <c r="L21" l="1"/>
  <c r="J22"/>
  <c r="M21"/>
  <c r="K22"/>
  <c r="J23" l="1"/>
  <c r="L22"/>
  <c r="K23"/>
  <c r="M22"/>
  <c r="L23" l="1"/>
  <c r="J24"/>
  <c r="M23"/>
  <c r="K24"/>
  <c r="J25" l="1"/>
  <c r="L24"/>
  <c r="K25"/>
  <c r="M24"/>
  <c r="L25" l="1"/>
  <c r="J26"/>
  <c r="M25"/>
  <c r="K26"/>
  <c r="J27" l="1"/>
  <c r="L26"/>
  <c r="K27"/>
  <c r="M26"/>
  <c r="L27" l="1"/>
  <c r="J28"/>
  <c r="M27"/>
  <c r="K28"/>
  <c r="J29" l="1"/>
  <c r="L28"/>
  <c r="K29"/>
  <c r="M28"/>
  <c r="L29" l="1"/>
  <c r="J30"/>
  <c r="M29"/>
  <c r="K30"/>
  <c r="J31" l="1"/>
  <c r="L30"/>
  <c r="M30"/>
  <c r="K31"/>
  <c r="J32" l="1"/>
  <c r="L31"/>
  <c r="K32"/>
  <c r="M31"/>
  <c r="L32" l="1"/>
  <c r="J33"/>
  <c r="K33"/>
  <c r="M32"/>
  <c r="L33" l="1"/>
  <c r="J34"/>
  <c r="M33"/>
  <c r="K34"/>
  <c r="J35" l="1"/>
  <c r="L34"/>
  <c r="M34"/>
  <c r="K35"/>
  <c r="J36" l="1"/>
  <c r="L35"/>
  <c r="K36"/>
  <c r="M35"/>
  <c r="L36" l="1"/>
  <c r="J37"/>
  <c r="K37"/>
  <c r="M36"/>
  <c r="L37" l="1"/>
  <c r="J38"/>
  <c r="M37"/>
  <c r="K38"/>
  <c r="J39" l="1"/>
  <c r="L38"/>
  <c r="M38"/>
  <c r="K39"/>
  <c r="J40" l="1"/>
  <c r="L39"/>
  <c r="K40"/>
  <c r="M39"/>
  <c r="L40" l="1"/>
  <c r="J41"/>
  <c r="K41"/>
  <c r="M40"/>
  <c r="L41" l="1"/>
  <c r="J42"/>
  <c r="M41"/>
  <c r="K42"/>
  <c r="J43" l="1"/>
  <c r="L42"/>
  <c r="M42"/>
  <c r="K43"/>
  <c r="J44" l="1"/>
  <c r="L43"/>
  <c r="K44"/>
  <c r="M43"/>
  <c r="L44" l="1"/>
  <c r="J45"/>
  <c r="K45"/>
  <c r="M44"/>
  <c r="L45" l="1"/>
  <c r="J46"/>
  <c r="M45"/>
  <c r="K46"/>
  <c r="J47" l="1"/>
  <c r="L46"/>
  <c r="K47"/>
  <c r="M46"/>
  <c r="L47" l="1"/>
  <c r="J48"/>
  <c r="M47"/>
  <c r="K48"/>
  <c r="J49" l="1"/>
  <c r="L48"/>
  <c r="M48"/>
  <c r="K49"/>
  <c r="J50" l="1"/>
  <c r="L49"/>
  <c r="K50"/>
  <c r="M49"/>
  <c r="L50" l="1"/>
  <c r="J51"/>
  <c r="K51"/>
  <c r="M50"/>
  <c r="L51" l="1"/>
  <c r="J52"/>
  <c r="M51"/>
  <c r="K52"/>
  <c r="J53" l="1"/>
  <c r="L52"/>
  <c r="M52"/>
  <c r="K53"/>
  <c r="J54" l="1"/>
  <c r="L53"/>
  <c r="K54"/>
  <c r="M53"/>
  <c r="L54" l="1"/>
  <c r="J55"/>
  <c r="K55"/>
  <c r="M54"/>
  <c r="L55" l="1"/>
  <c r="J56"/>
  <c r="M55"/>
  <c r="K56"/>
  <c r="J57" l="1"/>
  <c r="L56"/>
  <c r="M56"/>
  <c r="K57"/>
  <c r="J58" l="1"/>
  <c r="L57"/>
  <c r="K58"/>
  <c r="M57"/>
  <c r="L58" l="1"/>
  <c r="J59"/>
  <c r="K59"/>
  <c r="M58"/>
  <c r="L59" l="1"/>
  <c r="J60"/>
  <c r="M59"/>
  <c r="K60"/>
  <c r="J61" l="1"/>
  <c r="L60"/>
  <c r="M60"/>
  <c r="K61"/>
  <c r="J62" l="1"/>
  <c r="L61"/>
  <c r="K62"/>
  <c r="M61"/>
  <c r="L62" l="1"/>
  <c r="J63"/>
  <c r="K63"/>
  <c r="M62"/>
  <c r="L63" l="1"/>
  <c r="J64"/>
  <c r="M63"/>
  <c r="K64"/>
  <c r="J65" l="1"/>
  <c r="L64"/>
  <c r="M64"/>
  <c r="K65"/>
  <c r="J66" l="1"/>
  <c r="L65"/>
  <c r="K66"/>
  <c r="M65"/>
  <c r="L66" l="1"/>
  <c r="J67"/>
  <c r="K67"/>
  <c r="M66"/>
  <c r="L67" l="1"/>
  <c r="J68"/>
  <c r="M67"/>
  <c r="K68"/>
  <c r="J69" l="1"/>
  <c r="L68"/>
  <c r="M68"/>
  <c r="K69"/>
  <c r="J70" l="1"/>
  <c r="L69"/>
  <c r="K70"/>
  <c r="M69"/>
  <c r="L70" l="1"/>
  <c r="J71"/>
  <c r="K71"/>
  <c r="M70"/>
  <c r="L71" l="1"/>
  <c r="J72"/>
  <c r="M71"/>
  <c r="K72"/>
  <c r="J73" l="1"/>
  <c r="L72"/>
  <c r="M72"/>
  <c r="K73"/>
  <c r="J74" l="1"/>
  <c r="L73"/>
  <c r="K74"/>
  <c r="M73"/>
  <c r="L74" l="1"/>
  <c r="J75"/>
  <c r="K75"/>
  <c r="M74"/>
  <c r="L75" l="1"/>
  <c r="J76"/>
  <c r="M75"/>
  <c r="K76"/>
  <c r="J77" l="1"/>
  <c r="L76"/>
  <c r="M76"/>
  <c r="K77"/>
  <c r="J78" l="1"/>
  <c r="L77"/>
  <c r="K78"/>
  <c r="M77"/>
  <c r="L78" l="1"/>
  <c r="J79"/>
  <c r="K79"/>
  <c r="M78"/>
  <c r="L79" l="1"/>
  <c r="J80"/>
  <c r="M79"/>
  <c r="K80"/>
  <c r="J81" l="1"/>
  <c r="L80"/>
  <c r="M80"/>
  <c r="K81"/>
  <c r="J82" l="1"/>
  <c r="L81"/>
  <c r="K82"/>
  <c r="M81"/>
  <c r="L82" l="1"/>
  <c r="J83"/>
  <c r="K83"/>
  <c r="M82"/>
  <c r="L83" l="1"/>
  <c r="J84"/>
  <c r="M83"/>
  <c r="K84"/>
  <c r="J85" l="1"/>
  <c r="L84"/>
  <c r="M84"/>
  <c r="K85"/>
  <c r="J86" l="1"/>
  <c r="L85"/>
  <c r="K86"/>
  <c r="M85"/>
  <c r="L86" l="1"/>
  <c r="J87"/>
  <c r="K87"/>
  <c r="M86"/>
  <c r="L87" l="1"/>
  <c r="J88"/>
  <c r="K88"/>
  <c r="M87"/>
  <c r="L88" l="1"/>
  <c r="J89"/>
  <c r="K89"/>
  <c r="M88"/>
  <c r="L89" l="1"/>
  <c r="J90"/>
  <c r="K90"/>
  <c r="M89"/>
  <c r="L90" l="1"/>
  <c r="J91"/>
  <c r="M90"/>
  <c r="K91"/>
  <c r="J92" l="1"/>
  <c r="L91"/>
  <c r="M91"/>
  <c r="K92"/>
  <c r="J93" l="1"/>
  <c r="L92"/>
  <c r="K93"/>
  <c r="M92"/>
  <c r="L93" l="1"/>
  <c r="J94"/>
  <c r="M93"/>
  <c r="K94"/>
  <c r="J95" l="1"/>
  <c r="L94"/>
  <c r="M94"/>
  <c r="K95"/>
  <c r="J96" l="1"/>
  <c r="L95"/>
  <c r="K96"/>
  <c r="M95"/>
  <c r="L96" l="1"/>
  <c r="J97"/>
  <c r="K97"/>
  <c r="M96"/>
  <c r="L97" l="1"/>
  <c r="J98"/>
  <c r="M97"/>
  <c r="K98"/>
  <c r="J99" l="1"/>
  <c r="L98"/>
  <c r="M98"/>
  <c r="K99"/>
  <c r="J100" l="1"/>
  <c r="L99"/>
  <c r="K100"/>
  <c r="M99"/>
  <c r="L100" l="1"/>
  <c r="J101"/>
  <c r="K101"/>
  <c r="M100"/>
  <c r="L101" l="1"/>
  <c r="J102"/>
  <c r="M101"/>
  <c r="K102"/>
  <c r="J103" l="1"/>
  <c r="L102"/>
  <c r="M102"/>
  <c r="K103"/>
  <c r="J104" l="1"/>
  <c r="L103"/>
  <c r="M103"/>
  <c r="K104"/>
  <c r="J105" l="1"/>
  <c r="L104"/>
  <c r="M104"/>
  <c r="K105"/>
  <c r="J106" l="1"/>
  <c r="L105"/>
  <c r="M105"/>
  <c r="K106"/>
  <c r="J107" l="1"/>
  <c r="L106"/>
  <c r="M106"/>
  <c r="K107"/>
  <c r="J108" l="1"/>
  <c r="L107"/>
  <c r="M107"/>
  <c r="K108"/>
  <c r="J109" l="1"/>
  <c r="L108"/>
  <c r="M108"/>
  <c r="K109"/>
  <c r="J110" l="1"/>
  <c r="L109"/>
  <c r="M109"/>
  <c r="K110"/>
  <c r="J111" l="1"/>
  <c r="L110"/>
  <c r="K111"/>
  <c r="M110"/>
  <c r="L111" l="1"/>
  <c r="J112"/>
  <c r="M111"/>
  <c r="K112"/>
  <c r="J113" l="1"/>
  <c r="L112"/>
  <c r="M112"/>
  <c r="K113"/>
  <c r="J114" l="1"/>
  <c r="L113"/>
  <c r="M113"/>
  <c r="K114"/>
  <c r="L114" l="1"/>
  <c r="M114"/>
</calcChain>
</file>

<file path=xl/sharedStrings.xml><?xml version="1.0" encoding="utf-8"?>
<sst xmlns="http://schemas.openxmlformats.org/spreadsheetml/2006/main" count="130" uniqueCount="95">
  <si>
    <t>Corn Y</t>
  </si>
  <si>
    <t>Wheat Y</t>
  </si>
  <si>
    <t>Sorg Y</t>
  </si>
  <si>
    <t>Wheat P</t>
  </si>
  <si>
    <t>Sorg P</t>
  </si>
  <si>
    <t>Mean</t>
  </si>
  <si>
    <t>Min</t>
  </si>
  <si>
    <t>Max</t>
  </si>
  <si>
    <t>Units</t>
  </si>
  <si>
    <t>StDev</t>
  </si>
  <si>
    <t>Corn P</t>
  </si>
  <si>
    <t>CV</t>
  </si>
  <si>
    <t>Iteration</t>
  </si>
  <si>
    <t>Scenario 1</t>
  </si>
  <si>
    <t>Scenario 2</t>
  </si>
  <si>
    <t>Scenario 3</t>
  </si>
  <si>
    <t>Scenario 4</t>
  </si>
  <si>
    <t>Scenario 5</t>
  </si>
  <si>
    <t>Variable</t>
  </si>
  <si>
    <t>x1-value</t>
  </si>
  <si>
    <t>Prob(X&lt;=x1)</t>
  </si>
  <si>
    <t>x2-value</t>
  </si>
  <si>
    <t>Prob(X&lt;=x2)</t>
  </si>
  <si>
    <t>x3-value</t>
  </si>
  <si>
    <t>Prob(X&lt;=x3)</t>
  </si>
  <si>
    <t>x4-value</t>
  </si>
  <si>
    <t>Prob(X&lt;=x4)</t>
  </si>
  <si>
    <t>x5-value</t>
  </si>
  <si>
    <t>Prob(X&lt;=x5)</t>
  </si>
  <si>
    <t>Intercept</t>
  </si>
  <si>
    <t>CRPacres</t>
  </si>
  <si>
    <t xml:space="preserve">Shock </t>
  </si>
  <si>
    <t>Demand</t>
  </si>
  <si>
    <t>GDP EU</t>
  </si>
  <si>
    <t>Income Pcap</t>
  </si>
  <si>
    <t>CRP</t>
  </si>
  <si>
    <t>Slope</t>
  </si>
  <si>
    <t xml:space="preserve">Income </t>
  </si>
  <si>
    <t>Price</t>
  </si>
  <si>
    <t>Year 1</t>
  </si>
  <si>
    <t>Demand Equation</t>
  </si>
  <si>
    <t>Std Dev of Res</t>
  </si>
  <si>
    <t>The Sim-Solver option in the Simulation Engine causes Excel to optimize the Supply and Demand model</t>
  </si>
  <si>
    <t>100 times.  Each optimization is for a separate random draw (iteration) of SNDs on the residuals for</t>
  </si>
  <si>
    <t>the Supply and Demand equations.</t>
  </si>
  <si>
    <t>The results of the Sim-Solver run are in the SimData for Sim-Solver worksheet.</t>
  </si>
  <si>
    <t>The statistics for price are summarized here as follows:</t>
  </si>
  <si>
    <t xml:space="preserve">Target Value (ending stocks in this model) to equal zero.  </t>
  </si>
  <si>
    <t>Exogenous Variables for Supply and Demand</t>
  </si>
  <si>
    <t>Indep. SND</t>
  </si>
  <si>
    <t>Confidence Level</t>
  </si>
  <si>
    <t>Simulate a Simultaneous Equation Model Stochastically Using Sim-Solver</t>
  </si>
  <si>
    <t>Price t</t>
  </si>
  <si>
    <t>Income/Pop</t>
  </si>
  <si>
    <t>GDP</t>
  </si>
  <si>
    <t>Year</t>
  </si>
  <si>
    <t>Year 2</t>
  </si>
  <si>
    <t>Demand Year 1</t>
  </si>
  <si>
    <t>Demand Year 2</t>
  </si>
  <si>
    <t>Objective</t>
  </si>
  <si>
    <t>Function</t>
  </si>
  <si>
    <t>Price Year 1</t>
  </si>
  <si>
    <t>Price Year 2</t>
  </si>
  <si>
    <t>Sum</t>
  </si>
  <si>
    <t>Change Variables</t>
  </si>
  <si>
    <t>Excel Solver's</t>
  </si>
  <si>
    <t>Production Year 1</t>
  </si>
  <si>
    <t>Production Year 2</t>
  </si>
  <si>
    <t>Production Equation</t>
  </si>
  <si>
    <t>Ending Stocks</t>
  </si>
  <si>
    <t>Supply= Prod+Stocks</t>
  </si>
  <si>
    <t>James W. Richardson</t>
  </si>
  <si>
    <t>Beginning Stocks</t>
  </si>
  <si>
    <t>Excel's Solver dailog box indicates that the model is to solve for prices (control variables) that causes the</t>
  </si>
  <si>
    <t xml:space="preserve">Prior to using the Sim-Solver option, set Simetar to Expected Value and then setup Solver by using the </t>
  </si>
  <si>
    <t>following path from Excel Tool Bar:    Tools &gt; Solver.</t>
  </si>
  <si>
    <t>KOVs</t>
  </si>
  <si>
    <t>Stocks 1</t>
  </si>
  <si>
    <t>Stocks 2</t>
  </si>
  <si>
    <t>Objective Funct.</t>
  </si>
  <si>
    <t>PDF Approximations</t>
  </si>
  <si>
    <t>Start</t>
  </si>
  <si>
    <t>End</t>
  </si>
  <si>
    <t>Band Width</t>
  </si>
  <si>
    <t>Kernel</t>
  </si>
  <si>
    <t>Lower Quantile</t>
  </si>
  <si>
    <t>Average</t>
  </si>
  <si>
    <t>Upper Quantile</t>
  </si>
  <si>
    <t>Gaussian</t>
  </si>
  <si>
    <t>Set the Expected Value Icon to expected value and then run Tools &gt; Solver to get a preliminary answer.</t>
  </si>
  <si>
    <t>Instructions for Using SimSolve Option in Simetar</t>
  </si>
  <si>
    <t>Simetar Simulation Results for 100 Iterations.  12:57:28 PM 11/18/2005 (5.11 sec.).  © 2005.</t>
  </si>
  <si>
    <t>Next step is to turn Expected Value icon to the stochastic setting and simulate witht eh Simulation icon.</t>
  </si>
  <si>
    <t>Set the Incorporate Solver option to On and press SIMULATE key.</t>
  </si>
  <si>
    <t>© 2011</t>
  </si>
</sst>
</file>

<file path=xl/styles.xml><?xml version="1.0" encoding="utf-8"?>
<styleSheet xmlns="http://schemas.openxmlformats.org/spreadsheetml/2006/main">
  <numFmts count="2">
    <numFmt numFmtId="167" formatCode="0.000"/>
    <numFmt numFmtId="178" formatCode="0.0%"/>
  </numFmts>
  <fonts count="4">
    <font>
      <sz val="9"/>
      <name val="Arial"/>
    </font>
    <font>
      <b/>
      <sz val="9"/>
      <name val="Arial"/>
      <family val="2"/>
    </font>
    <font>
      <sz val="8"/>
      <name val="Arial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2" fontId="0" fillId="0" borderId="0" xfId="0" applyNumberFormat="1"/>
    <xf numFmtId="0" fontId="1" fillId="0" borderId="0" xfId="0" applyFont="1"/>
    <xf numFmtId="167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7" fontId="0" fillId="0" borderId="0" xfId="0" applyNumberFormat="1" applyFill="1"/>
    <xf numFmtId="167" fontId="1" fillId="0" borderId="0" xfId="0" applyNumberFormat="1" applyFont="1" applyFill="1"/>
    <xf numFmtId="0" fontId="0" fillId="0" borderId="0" xfId="0" applyFill="1"/>
    <xf numFmtId="0" fontId="1" fillId="0" borderId="0" xfId="0" applyFont="1" applyFill="1"/>
    <xf numFmtId="0" fontId="0" fillId="0" borderId="0" xfId="0" applyAlignment="1">
      <alignment horizontal="left"/>
    </xf>
    <xf numFmtId="178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SimData!$I$5</c:f>
          <c:strCache>
            <c:ptCount val="1"/>
            <c:pt idx="0">
              <c:v>PDF Approximations</c:v>
            </c:pt>
          </c:strCache>
        </c:strRef>
      </c:tx>
      <c:layout>
        <c:manualLayout>
          <c:xMode val="edge"/>
          <c:yMode val="edge"/>
          <c:x val="0.36102744516747826"/>
          <c:y val="3.8541882304232458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5.6289225321811125E-2"/>
          <c:y val="0.18885522329073903"/>
          <c:w val="0.88898155853067229"/>
          <c:h val="0.54729472872010088"/>
        </c:manualLayout>
      </c:layout>
      <c:scatterChart>
        <c:scatterStyle val="smoothMarker"/>
        <c:ser>
          <c:idx val="0"/>
          <c:order val="0"/>
          <c:tx>
            <c:strRef>
              <c:f>SimData!$J$6</c:f>
              <c:strCache>
                <c:ptCount val="1"/>
                <c:pt idx="0">
                  <c:v>Price Year 1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SimData!$J$15:$J$114</c:f>
              <c:numCache>
                <c:formatCode>0.000</c:formatCode>
                <c:ptCount val="100"/>
                <c:pt idx="0">
                  <c:v>0.6334840479377426</c:v>
                </c:pt>
                <c:pt idx="1">
                  <c:v>0.70684963977260651</c:v>
                </c:pt>
                <c:pt idx="2">
                  <c:v>0.78021523160747042</c:v>
                </c:pt>
                <c:pt idx="3">
                  <c:v>0.85358082344233432</c:v>
                </c:pt>
                <c:pt idx="4">
                  <c:v>0.92694641527719823</c:v>
                </c:pt>
                <c:pt idx="5">
                  <c:v>1.0003120071120621</c:v>
                </c:pt>
                <c:pt idx="6">
                  <c:v>1.073677598946926</c:v>
                </c:pt>
                <c:pt idx="7">
                  <c:v>1.14704319078179</c:v>
                </c:pt>
                <c:pt idx="8">
                  <c:v>1.2204087826166539</c:v>
                </c:pt>
                <c:pt idx="9">
                  <c:v>1.2937743744515178</c:v>
                </c:pt>
                <c:pt idx="10">
                  <c:v>1.3671399662863817</c:v>
                </c:pt>
                <c:pt idx="11">
                  <c:v>1.4405055581212456</c:v>
                </c:pt>
                <c:pt idx="12">
                  <c:v>1.5138711499561095</c:v>
                </c:pt>
                <c:pt idx="13">
                  <c:v>1.5872367417909734</c:v>
                </c:pt>
                <c:pt idx="14">
                  <c:v>1.6606023336258373</c:v>
                </c:pt>
                <c:pt idx="15">
                  <c:v>1.7339679254607012</c:v>
                </c:pt>
                <c:pt idx="16">
                  <c:v>1.8073335172955651</c:v>
                </c:pt>
                <c:pt idx="17">
                  <c:v>1.880699109130429</c:v>
                </c:pt>
                <c:pt idx="18">
                  <c:v>1.9540647009652929</c:v>
                </c:pt>
                <c:pt idx="19">
                  <c:v>2.0274302928001569</c:v>
                </c:pt>
                <c:pt idx="20">
                  <c:v>2.1007958846350205</c:v>
                </c:pt>
                <c:pt idx="21">
                  <c:v>2.1741614764698842</c:v>
                </c:pt>
                <c:pt idx="22">
                  <c:v>2.2475270683047479</c:v>
                </c:pt>
                <c:pt idx="23">
                  <c:v>2.3208926601396116</c:v>
                </c:pt>
                <c:pt idx="24">
                  <c:v>2.3942582519744753</c:v>
                </c:pt>
                <c:pt idx="25">
                  <c:v>2.467623843809339</c:v>
                </c:pt>
                <c:pt idx="26">
                  <c:v>2.5409894356442027</c:v>
                </c:pt>
                <c:pt idx="27">
                  <c:v>2.6143550274790663</c:v>
                </c:pt>
                <c:pt idx="28">
                  <c:v>2.68772061931393</c:v>
                </c:pt>
                <c:pt idx="29">
                  <c:v>2.7610862111487937</c:v>
                </c:pt>
                <c:pt idx="30">
                  <c:v>2.8344518029836574</c:v>
                </c:pt>
                <c:pt idx="31">
                  <c:v>2.9078173948185211</c:v>
                </c:pt>
                <c:pt idx="32">
                  <c:v>2.9811829866533848</c:v>
                </c:pt>
                <c:pt idx="33">
                  <c:v>3.0545485784882485</c:v>
                </c:pt>
                <c:pt idx="34">
                  <c:v>3.1279141703231121</c:v>
                </c:pt>
                <c:pt idx="35">
                  <c:v>3.2012797621579758</c:v>
                </c:pt>
                <c:pt idx="36">
                  <c:v>3.2746453539928395</c:v>
                </c:pt>
                <c:pt idx="37">
                  <c:v>3.3480109458277032</c:v>
                </c:pt>
                <c:pt idx="38">
                  <c:v>3.4213765376625669</c:v>
                </c:pt>
                <c:pt idx="39">
                  <c:v>3.4947421294974306</c:v>
                </c:pt>
                <c:pt idx="40">
                  <c:v>3.5681077213322943</c:v>
                </c:pt>
                <c:pt idx="41">
                  <c:v>3.6414733131671579</c:v>
                </c:pt>
                <c:pt idx="42">
                  <c:v>3.7148389050020216</c:v>
                </c:pt>
                <c:pt idx="43">
                  <c:v>3.7882044968368853</c:v>
                </c:pt>
                <c:pt idx="44">
                  <c:v>3.861570088671749</c:v>
                </c:pt>
                <c:pt idx="45">
                  <c:v>3.9349356805066127</c:v>
                </c:pt>
                <c:pt idx="46">
                  <c:v>4.0083012723414768</c:v>
                </c:pt>
                <c:pt idx="47">
                  <c:v>4.0816668641763405</c:v>
                </c:pt>
                <c:pt idx="48">
                  <c:v>4.1550324560112042</c:v>
                </c:pt>
                <c:pt idx="49">
                  <c:v>4.2283980478460679</c:v>
                </c:pt>
                <c:pt idx="50">
                  <c:v>4.3017636396809316</c:v>
                </c:pt>
                <c:pt idx="51">
                  <c:v>4.3751292315157952</c:v>
                </c:pt>
                <c:pt idx="52">
                  <c:v>4.4484948233506589</c:v>
                </c:pt>
                <c:pt idx="53">
                  <c:v>4.5218604151855226</c:v>
                </c:pt>
                <c:pt idx="54">
                  <c:v>4.5952260070203863</c:v>
                </c:pt>
                <c:pt idx="55">
                  <c:v>4.66859159885525</c:v>
                </c:pt>
                <c:pt idx="56">
                  <c:v>4.7419571906901137</c:v>
                </c:pt>
                <c:pt idx="57">
                  <c:v>4.8153227825249774</c:v>
                </c:pt>
                <c:pt idx="58">
                  <c:v>4.888688374359841</c:v>
                </c:pt>
                <c:pt idx="59">
                  <c:v>4.9620539661947047</c:v>
                </c:pt>
                <c:pt idx="60">
                  <c:v>5.0354195580295684</c:v>
                </c:pt>
                <c:pt idx="61">
                  <c:v>5.1087851498644321</c:v>
                </c:pt>
                <c:pt idx="62">
                  <c:v>5.1821507416992958</c:v>
                </c:pt>
                <c:pt idx="63">
                  <c:v>5.2555163335341595</c:v>
                </c:pt>
                <c:pt idx="64">
                  <c:v>5.3288819253690232</c:v>
                </c:pt>
                <c:pt idx="65">
                  <c:v>5.4022475172038869</c:v>
                </c:pt>
                <c:pt idx="66">
                  <c:v>5.4756131090387505</c:v>
                </c:pt>
                <c:pt idx="67">
                  <c:v>5.5489787008736142</c:v>
                </c:pt>
                <c:pt idx="68">
                  <c:v>5.6223442927084779</c:v>
                </c:pt>
                <c:pt idx="69">
                  <c:v>5.6957098845433416</c:v>
                </c:pt>
                <c:pt idx="70">
                  <c:v>5.7690754763782053</c:v>
                </c:pt>
                <c:pt idx="71">
                  <c:v>5.842441068213069</c:v>
                </c:pt>
                <c:pt idx="72">
                  <c:v>5.9158066600479327</c:v>
                </c:pt>
                <c:pt idx="73">
                  <c:v>5.9891722518827963</c:v>
                </c:pt>
                <c:pt idx="74">
                  <c:v>6.06253784371766</c:v>
                </c:pt>
                <c:pt idx="75">
                  <c:v>6.1359034355525237</c:v>
                </c:pt>
                <c:pt idx="76">
                  <c:v>6.2092690273873874</c:v>
                </c:pt>
                <c:pt idx="77">
                  <c:v>6.2826346192222511</c:v>
                </c:pt>
                <c:pt idx="78">
                  <c:v>6.3560002110571148</c:v>
                </c:pt>
                <c:pt idx="79">
                  <c:v>6.4293658028919785</c:v>
                </c:pt>
                <c:pt idx="80">
                  <c:v>6.5027313947268421</c:v>
                </c:pt>
                <c:pt idx="81">
                  <c:v>6.5760969865617058</c:v>
                </c:pt>
                <c:pt idx="82">
                  <c:v>6.6494625783965695</c:v>
                </c:pt>
                <c:pt idx="83">
                  <c:v>6.7228281702314332</c:v>
                </c:pt>
                <c:pt idx="84">
                  <c:v>6.7961937620662969</c:v>
                </c:pt>
                <c:pt idx="85">
                  <c:v>6.8695593539011606</c:v>
                </c:pt>
                <c:pt idx="86">
                  <c:v>6.9429249457360243</c:v>
                </c:pt>
                <c:pt idx="87">
                  <c:v>7.0162905375708879</c:v>
                </c:pt>
                <c:pt idx="88">
                  <c:v>7.0896561294057516</c:v>
                </c:pt>
                <c:pt idx="89">
                  <c:v>7.1630217212406153</c:v>
                </c:pt>
                <c:pt idx="90">
                  <c:v>7.236387313075479</c:v>
                </c:pt>
                <c:pt idx="91">
                  <c:v>7.3097529049103427</c:v>
                </c:pt>
                <c:pt idx="92">
                  <c:v>7.3831184967452064</c:v>
                </c:pt>
                <c:pt idx="93">
                  <c:v>7.4564840885800701</c:v>
                </c:pt>
                <c:pt idx="94">
                  <c:v>7.5298496804149337</c:v>
                </c:pt>
                <c:pt idx="95">
                  <c:v>7.6032152722497974</c:v>
                </c:pt>
                <c:pt idx="96">
                  <c:v>7.6765808640846611</c:v>
                </c:pt>
                <c:pt idx="97">
                  <c:v>7.7499464559195248</c:v>
                </c:pt>
                <c:pt idx="98">
                  <c:v>7.8233120477543885</c:v>
                </c:pt>
                <c:pt idx="99">
                  <c:v>7.8966776395892522</c:v>
                </c:pt>
              </c:numCache>
            </c:numRef>
          </c:xVal>
          <c:yVal>
            <c:numRef>
              <c:f>SimData!$K$15:$K$114</c:f>
              <c:numCache>
                <c:formatCode>0.000</c:formatCode>
                <c:ptCount val="100"/>
                <c:pt idx="0">
                  <c:v>2.1678634787845531E-2</c:v>
                </c:pt>
                <c:pt idx="1">
                  <c:v>2.2731098180458893E-2</c:v>
                </c:pt>
                <c:pt idx="2">
                  <c:v>2.3546715202104693E-2</c:v>
                </c:pt>
                <c:pt idx="3">
                  <c:v>2.4152670087062424E-2</c:v>
                </c:pt>
                <c:pt idx="4">
                  <c:v>2.4604261155462274E-2</c:v>
                </c:pt>
                <c:pt idx="5">
                  <c:v>2.4983889512610612E-2</c:v>
                </c:pt>
                <c:pt idx="6">
                  <c:v>2.5397886835415349E-2</c:v>
                </c:pt>
                <c:pt idx="7">
                  <c:v>2.597145528730305E-2</c:v>
                </c:pt>
                <c:pt idx="8">
                  <c:v>2.6842166277283551E-2</c:v>
                </c:pt>
                <c:pt idx="9">
                  <c:v>2.8152571878262218E-2</c:v>
                </c:pt>
                <c:pt idx="10">
                  <c:v>3.0042513825904126E-2</c:v>
                </c:pt>
                <c:pt idx="11">
                  <c:v>3.2641673504431708E-2</c:v>
                </c:pt>
                <c:pt idx="12">
                  <c:v>3.6062807497392199E-2</c:v>
                </c:pt>
                <c:pt idx="13">
                  <c:v>4.0395981694289269E-2</c:v>
                </c:pt>
                <c:pt idx="14">
                  <c:v>4.5703982056766311E-2</c:v>
                </c:pt>
                <c:pt idx="15">
                  <c:v>5.2018970675035164E-2</c:v>
                </c:pt>
                <c:pt idx="16">
                  <c:v>5.9340393379372317E-2</c:v>
                </c:pt>
                <c:pt idx="17">
                  <c:v>6.7634138793197282E-2</c:v>
                </c:pt>
                <c:pt idx="18">
                  <c:v>7.6832990566019249E-2</c:v>
                </c:pt>
                <c:pt idx="19">
                  <c:v>8.6838479879335573E-2</c:v>
                </c:pt>
                <c:pt idx="20">
                  <c:v>9.7524296698289492E-2</c:v>
                </c:pt>
                <c:pt idx="21">
                  <c:v>0.10874141420582355</c:v>
                </c:pt>
                <c:pt idx="22">
                  <c:v>0.12032498796218011</c:v>
                </c:pt>
                <c:pt idx="23">
                  <c:v>0.1321028964802369</c:v>
                </c:pt>
                <c:pt idx="24">
                  <c:v>0.1439055094125537</c:v>
                </c:pt>
                <c:pt idx="25">
                  <c:v>0.15557595143706435</c:v>
                </c:pt>
                <c:pt idx="26">
                  <c:v>0.1669798472754544</c:v>
                </c:pt>
                <c:pt idx="27">
                  <c:v>0.17801336872299309</c:v>
                </c:pt>
                <c:pt idx="28">
                  <c:v>0.18860842899177604</c:v>
                </c:pt>
                <c:pt idx="29">
                  <c:v>0.19873412030241766</c:v>
                </c:pt>
                <c:pt idx="30">
                  <c:v>0.20839395502374841</c:v>
                </c:pt>
                <c:pt idx="31">
                  <c:v>0.21761908194536522</c:v>
                </c:pt>
                <c:pt idx="32">
                  <c:v>0.22645829609615115</c:v>
                </c:pt>
                <c:pt idx="33">
                  <c:v>0.2349662101027753</c:v>
                </c:pt>
                <c:pt idx="34">
                  <c:v>0.24319128464271489</c:v>
                </c:pt>
                <c:pt idx="35">
                  <c:v>0.25116544393617724</c:v>
                </c:pt>
                <c:pt idx="36">
                  <c:v>0.25889671281342308</c:v>
                </c:pt>
                <c:pt idx="37">
                  <c:v>0.26636575977305799</c:v>
                </c:pt>
                <c:pt idx="38">
                  <c:v>0.27352653102766861</c:v>
                </c:pt>
                <c:pt idx="39">
                  <c:v>0.28031046202819948</c:v>
                </c:pt>
                <c:pt idx="40">
                  <c:v>0.28663319992497788</c:v>
                </c:pt>
                <c:pt idx="41">
                  <c:v>0.29240246842314471</c:v>
                </c:pt>
                <c:pt idx="42">
                  <c:v>0.29752569772021492</c:v>
                </c:pt>
                <c:pt idx="43">
                  <c:v>0.3019162987609551</c:v>
                </c:pt>
                <c:pt idx="44">
                  <c:v>0.3054978971359511</c:v>
                </c:pt>
                <c:pt idx="45">
                  <c:v>0.30820634084906406</c:v>
                </c:pt>
                <c:pt idx="46">
                  <c:v>0.30998974310989214</c:v>
                </c:pt>
                <c:pt idx="47">
                  <c:v>0.3108071323285328</c:v>
                </c:pt>
                <c:pt idx="48">
                  <c:v>0.31062642009174252</c:v>
                </c:pt>
                <c:pt idx="49">
                  <c:v>0.3094223755827194</c:v>
                </c:pt>
                <c:pt idx="50">
                  <c:v>0.30717515750886815</c:v>
                </c:pt>
                <c:pt idx="51">
                  <c:v>0.30386976074258654</c:v>
                </c:pt>
                <c:pt idx="52">
                  <c:v>0.29949653497753209</c:v>
                </c:pt>
                <c:pt idx="53">
                  <c:v>0.29405275592657992</c:v>
                </c:pt>
                <c:pt idx="54">
                  <c:v>0.28754508238215937</c:v>
                </c:pt>
                <c:pt idx="55">
                  <c:v>0.27999260741546456</c:v>
                </c:pt>
                <c:pt idx="56">
                  <c:v>0.27143010176477111</c:v>
                </c:pt>
                <c:pt idx="57">
                  <c:v>0.26191095670126224</c:v>
                </c:pt>
                <c:pt idx="58">
                  <c:v>0.25150928308411502</c:v>
                </c:pt>
                <c:pt idx="59">
                  <c:v>0.24032064370479519</c:v>
                </c:pt>
                <c:pt idx="60">
                  <c:v>0.22846101432116725</c:v>
                </c:pt>
                <c:pt idx="61">
                  <c:v>0.21606379214036631</c:v>
                </c:pt>
                <c:pt idx="62">
                  <c:v>0.20327497525126328</c:v>
                </c:pt>
                <c:pt idx="63">
                  <c:v>0.19024696751876796</c:v>
                </c:pt>
                <c:pt idx="64">
                  <c:v>0.17713174559154765</c:v>
                </c:pt>
                <c:pt idx="65">
                  <c:v>0.16407428328656359</c:v>
                </c:pt>
                <c:pt idx="66">
                  <c:v>0.15120711260839265</c:v>
                </c:pt>
                <c:pt idx="67">
                  <c:v>0.1386467003301993</c:v>
                </c:pt>
                <c:pt idx="68">
                  <c:v>0.12649197229245748</c:v>
                </c:pt>
                <c:pt idx="69">
                  <c:v>0.11482490185733601</c:v>
                </c:pt>
                <c:pt idx="70">
                  <c:v>0.10371269126062492</c:v>
                </c:pt>
                <c:pt idx="71">
                  <c:v>9.3210805133423835E-2</c:v>
                </c:pt>
                <c:pt idx="72">
                  <c:v>8.3366023277051018E-2</c:v>
                </c:pt>
                <c:pt idx="73">
                  <c:v>7.421877754511863E-2</c:v>
                </c:pt>
                <c:pt idx="74">
                  <c:v>6.5804289965874216E-2</c:v>
                </c:pt>
                <c:pt idx="75">
                  <c:v>5.8152364235020626E-2</c:v>
                </c:pt>
                <c:pt idx="76">
                  <c:v>5.1286013597267435E-2</c:v>
                </c:pt>
                <c:pt idx="77">
                  <c:v>4.521935718428894E-2</c:v>
                </c:pt>
                <c:pt idx="78">
                  <c:v>3.995533527044158E-2</c:v>
                </c:pt>
                <c:pt idx="79">
                  <c:v>3.5483771832644062E-2</c:v>
                </c:pt>
                <c:pt idx="80">
                  <c:v>3.1780177685757097E-2</c:v>
                </c:pt>
                <c:pt idx="81">
                  <c:v>2.8805491919513822E-2</c:v>
                </c:pt>
                <c:pt idx="82">
                  <c:v>2.6506763316872045E-2</c:v>
                </c:pt>
                <c:pt idx="83">
                  <c:v>2.4818626304007538E-2</c:v>
                </c:pt>
                <c:pt idx="84">
                  <c:v>2.3665354151480321E-2</c:v>
                </c:pt>
                <c:pt idx="85">
                  <c:v>2.2963274899626747E-2</c:v>
                </c:pt>
                <c:pt idx="86">
                  <c:v>2.2623389651912369E-2</c:v>
                </c:pt>
                <c:pt idx="87">
                  <c:v>2.2554103735323523E-2</c:v>
                </c:pt>
                <c:pt idx="88">
                  <c:v>2.266403545549088E-2</c:v>
                </c:pt>
                <c:pt idx="89">
                  <c:v>2.2864883629410023E-2</c:v>
                </c:pt>
                <c:pt idx="90">
                  <c:v>2.3074310142856699E-2</c:v>
                </c:pt>
                <c:pt idx="91">
                  <c:v>2.3218740304279364E-2</c:v>
                </c:pt>
                <c:pt idx="92">
                  <c:v>2.3235924744616988E-2</c:v>
                </c:pt>
                <c:pt idx="93">
                  <c:v>2.307706631505917E-2</c:v>
                </c:pt>
                <c:pt idx="94">
                  <c:v>2.2708311238592516E-2</c:v>
                </c:pt>
                <c:pt idx="95">
                  <c:v>2.2111441243112678E-2</c:v>
                </c:pt>
                <c:pt idx="96">
                  <c:v>2.1283675792324548E-2</c:v>
                </c:pt>
                <c:pt idx="97">
                  <c:v>2.0236585178207138E-2</c:v>
                </c:pt>
                <c:pt idx="98">
                  <c:v>1.8994207198971987E-2</c:v>
                </c:pt>
                <c:pt idx="99">
                  <c:v>1.7590535825800911E-2</c:v>
                </c:pt>
              </c:numCache>
            </c:numRef>
          </c:yVal>
        </c:ser>
        <c:ser>
          <c:idx val="1"/>
          <c:order val="1"/>
          <c:tx>
            <c:strRef>
              <c:f>SimData!$J$6</c:f>
              <c:strCache>
                <c:ptCount val="1"/>
                <c:pt idx="0">
                  <c:v>Price Year 1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SimData!$K$13</c:f>
                <c:numCache>
                  <c:formatCode>General</c:formatCode>
                  <c:ptCount val="1"/>
                  <c:pt idx="0">
                    <c:v>0.31006388555256303</c:v>
                  </c:pt>
                </c:numCache>
              </c:numRef>
            </c:minus>
            <c:spPr>
              <a:ln w="381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SimData!$J$13</c:f>
              <c:numCache>
                <c:formatCode>0.000</c:formatCode>
                <c:ptCount val="1"/>
                <c:pt idx="0">
                  <c:v>4.0125563474543267</c:v>
                </c:pt>
              </c:numCache>
            </c:numRef>
          </c:xVal>
          <c:yVal>
            <c:numRef>
              <c:f>SimData!$K$13</c:f>
              <c:numCache>
                <c:formatCode>0.000</c:formatCode>
                <c:ptCount val="1"/>
                <c:pt idx="0">
                  <c:v>0.31006388555256303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SimData!$J$6</c:f>
              <c:strCache>
                <c:ptCount val="1"/>
                <c:pt idx="0">
                  <c:v>Price Year 1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SimData!$K$14</c:f>
                <c:numCache>
                  <c:formatCode>General</c:formatCode>
                  <c:ptCount val="1"/>
                  <c:pt idx="0">
                    <c:v>2.3204158794560479E-2</c:v>
                  </c:pt>
                </c:numCache>
              </c:numRef>
            </c:minus>
            <c:spPr>
              <a:ln w="381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SimData!$J$14</c:f>
              <c:numCache>
                <c:formatCode>0.000</c:formatCode>
                <c:ptCount val="1"/>
                <c:pt idx="0">
                  <c:v>7.2989841810692093</c:v>
                </c:pt>
              </c:numCache>
            </c:numRef>
          </c:xVal>
          <c:yVal>
            <c:numRef>
              <c:f>SimData!$K$14</c:f>
              <c:numCache>
                <c:formatCode>0.000</c:formatCode>
                <c:ptCount val="1"/>
                <c:pt idx="0">
                  <c:v>2.3204158794560479E-2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SimData!$J$6</c:f>
              <c:strCache>
                <c:ptCount val="1"/>
                <c:pt idx="0">
                  <c:v>Price Year 1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SimData!$K$12</c:f>
                <c:numCache>
                  <c:formatCode>General</c:formatCode>
                  <c:ptCount val="1"/>
                  <c:pt idx="0">
                    <c:v>2.5433580030526093E-2</c:v>
                  </c:pt>
                </c:numCache>
              </c:numRef>
            </c:minus>
            <c:spPr>
              <a:ln w="381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SimData!$J$12</c:f>
              <c:numCache>
                <c:formatCode>0.000</c:formatCode>
                <c:ptCount val="1"/>
                <c:pt idx="0">
                  <c:v>1.0791594355594849</c:v>
                </c:pt>
              </c:numCache>
            </c:numRef>
          </c:xVal>
          <c:yVal>
            <c:numRef>
              <c:f>SimData!$K$12</c:f>
              <c:numCache>
                <c:formatCode>0.000</c:formatCode>
                <c:ptCount val="1"/>
                <c:pt idx="0">
                  <c:v>2.5433580030526093E-2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SimData!$L$6</c:f>
              <c:strCache>
                <c:ptCount val="1"/>
                <c:pt idx="0">
                  <c:v>Price Year 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SimData!$L$15:$L$114</c:f>
              <c:numCache>
                <c:formatCode>0.000</c:formatCode>
                <c:ptCount val="100"/>
                <c:pt idx="0">
                  <c:v>0.65797154751893849</c:v>
                </c:pt>
                <c:pt idx="1">
                  <c:v>0.72191828536857416</c:v>
                </c:pt>
                <c:pt idx="2">
                  <c:v>0.78586502321820983</c:v>
                </c:pt>
                <c:pt idx="3">
                  <c:v>0.84981176106784551</c:v>
                </c:pt>
                <c:pt idx="4">
                  <c:v>0.91375849891748118</c:v>
                </c:pt>
                <c:pt idx="5">
                  <c:v>0.97770523676711685</c:v>
                </c:pt>
                <c:pt idx="6">
                  <c:v>1.0416519746167525</c:v>
                </c:pt>
                <c:pt idx="7">
                  <c:v>1.1055987124663882</c:v>
                </c:pt>
                <c:pt idx="8">
                  <c:v>1.1695454503160239</c:v>
                </c:pt>
                <c:pt idx="9">
                  <c:v>1.2334921881656595</c:v>
                </c:pt>
                <c:pt idx="10">
                  <c:v>1.2974389260152952</c:v>
                </c:pt>
                <c:pt idx="11">
                  <c:v>1.3613856638649309</c:v>
                </c:pt>
                <c:pt idx="12">
                  <c:v>1.4253324017145665</c:v>
                </c:pt>
                <c:pt idx="13">
                  <c:v>1.4892791395642022</c:v>
                </c:pt>
                <c:pt idx="14">
                  <c:v>1.5532258774138379</c:v>
                </c:pt>
                <c:pt idx="15">
                  <c:v>1.6171726152634736</c:v>
                </c:pt>
                <c:pt idx="16">
                  <c:v>1.6811193531131092</c:v>
                </c:pt>
                <c:pt idx="17">
                  <c:v>1.7450660909627449</c:v>
                </c:pt>
                <c:pt idx="18">
                  <c:v>1.8090128288123806</c:v>
                </c:pt>
                <c:pt idx="19">
                  <c:v>1.8729595666620162</c:v>
                </c:pt>
                <c:pt idx="20">
                  <c:v>1.9369063045116519</c:v>
                </c:pt>
                <c:pt idx="21">
                  <c:v>2.0008530423612876</c:v>
                </c:pt>
                <c:pt idx="22">
                  <c:v>2.0647997802109233</c:v>
                </c:pt>
                <c:pt idx="23">
                  <c:v>2.1287465180605589</c:v>
                </c:pt>
                <c:pt idx="24">
                  <c:v>2.1926932559101946</c:v>
                </c:pt>
                <c:pt idx="25">
                  <c:v>2.2566399937598303</c:v>
                </c:pt>
                <c:pt idx="26">
                  <c:v>2.3205867316094659</c:v>
                </c:pt>
                <c:pt idx="27">
                  <c:v>2.3845334694591016</c:v>
                </c:pt>
                <c:pt idx="28">
                  <c:v>2.4484802073087373</c:v>
                </c:pt>
                <c:pt idx="29">
                  <c:v>2.5124269451583729</c:v>
                </c:pt>
                <c:pt idx="30">
                  <c:v>2.5763736830080086</c:v>
                </c:pt>
                <c:pt idx="31">
                  <c:v>2.6403204208576443</c:v>
                </c:pt>
                <c:pt idx="32">
                  <c:v>2.70426715870728</c:v>
                </c:pt>
                <c:pt idx="33">
                  <c:v>2.7682138965569156</c:v>
                </c:pt>
                <c:pt idx="34">
                  <c:v>2.8321606344065513</c:v>
                </c:pt>
                <c:pt idx="35">
                  <c:v>2.896107372256187</c:v>
                </c:pt>
                <c:pt idx="36">
                  <c:v>2.9600541101058226</c:v>
                </c:pt>
                <c:pt idx="37">
                  <c:v>3.0240008479554583</c:v>
                </c:pt>
                <c:pt idx="38">
                  <c:v>3.087947585805094</c:v>
                </c:pt>
                <c:pt idx="39">
                  <c:v>3.1518943236547297</c:v>
                </c:pt>
                <c:pt idx="40">
                  <c:v>3.2158410615043653</c:v>
                </c:pt>
                <c:pt idx="41">
                  <c:v>3.279787799354001</c:v>
                </c:pt>
                <c:pt idx="42">
                  <c:v>3.3437345372036367</c:v>
                </c:pt>
                <c:pt idx="43">
                  <c:v>3.4076812750532723</c:v>
                </c:pt>
                <c:pt idx="44">
                  <c:v>3.471628012902908</c:v>
                </c:pt>
                <c:pt idx="45">
                  <c:v>3.5355747507525437</c:v>
                </c:pt>
                <c:pt idx="46">
                  <c:v>3.5995214886021794</c:v>
                </c:pt>
                <c:pt idx="47">
                  <c:v>3.663468226451815</c:v>
                </c:pt>
                <c:pt idx="48">
                  <c:v>3.7274149643014507</c:v>
                </c:pt>
                <c:pt idx="49">
                  <c:v>3.7913617021510864</c:v>
                </c:pt>
                <c:pt idx="50">
                  <c:v>3.855308440000722</c:v>
                </c:pt>
                <c:pt idx="51">
                  <c:v>3.9192551778503577</c:v>
                </c:pt>
                <c:pt idx="52">
                  <c:v>3.9832019156999934</c:v>
                </c:pt>
                <c:pt idx="53">
                  <c:v>4.0471486535496286</c:v>
                </c:pt>
                <c:pt idx="54">
                  <c:v>4.1110953913992638</c:v>
                </c:pt>
                <c:pt idx="55">
                  <c:v>4.1750421292488991</c:v>
                </c:pt>
                <c:pt idx="56">
                  <c:v>4.2389888670985343</c:v>
                </c:pt>
                <c:pt idx="57">
                  <c:v>4.3029356049481695</c:v>
                </c:pt>
                <c:pt idx="58">
                  <c:v>4.3668823427978047</c:v>
                </c:pt>
                <c:pt idx="59">
                  <c:v>4.43082908064744</c:v>
                </c:pt>
                <c:pt idx="60">
                  <c:v>4.4947758184970752</c:v>
                </c:pt>
                <c:pt idx="61">
                  <c:v>4.5587225563467104</c:v>
                </c:pt>
                <c:pt idx="62">
                  <c:v>4.6226692941963456</c:v>
                </c:pt>
                <c:pt idx="63">
                  <c:v>4.6866160320459809</c:v>
                </c:pt>
                <c:pt idx="64">
                  <c:v>4.7505627698956161</c:v>
                </c:pt>
                <c:pt idx="65">
                  <c:v>4.8145095077452513</c:v>
                </c:pt>
                <c:pt idx="66">
                  <c:v>4.8784562455948866</c:v>
                </c:pt>
                <c:pt idx="67">
                  <c:v>4.9424029834445218</c:v>
                </c:pt>
                <c:pt idx="68">
                  <c:v>5.006349721294157</c:v>
                </c:pt>
                <c:pt idx="69">
                  <c:v>5.0702964591437922</c:v>
                </c:pt>
                <c:pt idx="70">
                  <c:v>5.1342431969934275</c:v>
                </c:pt>
                <c:pt idx="71">
                  <c:v>5.1981899348430627</c:v>
                </c:pt>
                <c:pt idx="72">
                  <c:v>5.2621366726926979</c:v>
                </c:pt>
                <c:pt idx="73">
                  <c:v>5.3260834105423331</c:v>
                </c:pt>
                <c:pt idx="74">
                  <c:v>5.3900301483919684</c:v>
                </c:pt>
                <c:pt idx="75">
                  <c:v>5.4539768862416036</c:v>
                </c:pt>
                <c:pt idx="76">
                  <c:v>5.5179236240912388</c:v>
                </c:pt>
                <c:pt idx="77">
                  <c:v>5.581870361940874</c:v>
                </c:pt>
                <c:pt idx="78">
                  <c:v>5.6458170997905093</c:v>
                </c:pt>
                <c:pt idx="79">
                  <c:v>5.7097638376401445</c:v>
                </c:pt>
                <c:pt idx="80">
                  <c:v>5.7737105754897797</c:v>
                </c:pt>
                <c:pt idx="81">
                  <c:v>5.837657313339415</c:v>
                </c:pt>
                <c:pt idx="82">
                  <c:v>5.9016040511890502</c:v>
                </c:pt>
                <c:pt idx="83">
                  <c:v>5.9655507890386854</c:v>
                </c:pt>
                <c:pt idx="84">
                  <c:v>6.0294975268883206</c:v>
                </c:pt>
                <c:pt idx="85">
                  <c:v>6.0934442647379559</c:v>
                </c:pt>
                <c:pt idx="86">
                  <c:v>6.1573910025875911</c:v>
                </c:pt>
                <c:pt idx="87">
                  <c:v>6.2213377404372263</c:v>
                </c:pt>
                <c:pt idx="88">
                  <c:v>6.2852844782868615</c:v>
                </c:pt>
                <c:pt idx="89">
                  <c:v>6.3492312161364968</c:v>
                </c:pt>
                <c:pt idx="90">
                  <c:v>6.413177953986132</c:v>
                </c:pt>
                <c:pt idx="91">
                  <c:v>6.4771246918357672</c:v>
                </c:pt>
                <c:pt idx="92">
                  <c:v>6.5410714296854024</c:v>
                </c:pt>
                <c:pt idx="93">
                  <c:v>6.6050181675350377</c:v>
                </c:pt>
                <c:pt idx="94">
                  <c:v>6.6689649053846729</c:v>
                </c:pt>
                <c:pt idx="95">
                  <c:v>6.7329116432343081</c:v>
                </c:pt>
                <c:pt idx="96">
                  <c:v>6.7968583810839434</c:v>
                </c:pt>
                <c:pt idx="97">
                  <c:v>6.8608051189335786</c:v>
                </c:pt>
                <c:pt idx="98">
                  <c:v>6.9247518567832138</c:v>
                </c:pt>
                <c:pt idx="99">
                  <c:v>6.988698594632849</c:v>
                </c:pt>
              </c:numCache>
            </c:numRef>
          </c:xVal>
          <c:yVal>
            <c:numRef>
              <c:f>SimData!$M$15:$M$114</c:f>
              <c:numCache>
                <c:formatCode>0.000</c:formatCode>
                <c:ptCount val="100"/>
                <c:pt idx="0">
                  <c:v>1.9436138202421665E-2</c:v>
                </c:pt>
                <c:pt idx="1">
                  <c:v>2.1965008604339947E-2</c:v>
                </c:pt>
                <c:pt idx="2">
                  <c:v>2.4771535765368148E-2</c:v>
                </c:pt>
                <c:pt idx="3">
                  <c:v>2.7875264847332177E-2</c:v>
                </c:pt>
                <c:pt idx="4">
                  <c:v>3.1292506121709862E-2</c:v>
                </c:pt>
                <c:pt idx="5">
                  <c:v>3.5035146169828592E-2</c:v>
                </c:pt>
                <c:pt idx="6">
                  <c:v>3.910958126794039E-2</c:v>
                </c:pt>
                <c:pt idx="7">
                  <c:v>4.3515861131553438E-2</c:v>
                </c:pt>
                <c:pt idx="8">
                  <c:v>4.8247117795137469E-2</c:v>
                </c:pt>
                <c:pt idx="9">
                  <c:v>5.3289333233557099E-2</c:v>
                </c:pt>
                <c:pt idx="10">
                  <c:v>5.8621472613039551E-2</c:v>
                </c:pt>
                <c:pt idx="11">
                  <c:v>6.4215980734927791E-2</c:v>
                </c:pt>
                <c:pt idx="12">
                  <c:v>7.0039610578171554E-2</c:v>
                </c:pt>
                <c:pt idx="13">
                  <c:v>7.6054528015537609E-2</c:v>
                </c:pt>
                <c:pt idx="14">
                  <c:v>8.2219618384855059E-2</c:v>
                </c:pt>
                <c:pt idx="15">
                  <c:v>8.8491910345454755E-2</c:v>
                </c:pt>
                <c:pt idx="16">
                  <c:v>9.4828030914916692E-2</c:v>
                </c:pt>
                <c:pt idx="17">
                  <c:v>0.10118561214684382</c:v>
                </c:pt>
                <c:pt idx="18">
                  <c:v>0.10752458289506799</c:v>
                </c:pt>
                <c:pt idx="19">
                  <c:v>0.11380829605334744</c:v>
                </c:pt>
                <c:pt idx="20">
                  <c:v>0.12000445973370327</c:v>
                </c:pt>
                <c:pt idx="21">
                  <c:v>0.12608585732348862</c:v>
                </c:pt>
                <c:pt idx="22">
                  <c:v>0.13203085406686027</c:v>
                </c:pt>
                <c:pt idx="23">
                  <c:v>0.13782369548832804</c:v>
                </c:pt>
                <c:pt idx="24">
                  <c:v>0.14345460546380845</c:v>
                </c:pt>
                <c:pt idx="25">
                  <c:v>0.1489196900085151</c:v>
                </c:pt>
                <c:pt idx="26">
                  <c:v>0.15422064875489014</c:v>
                </c:pt>
                <c:pt idx="27">
                  <c:v>0.15936429202057037</c:v>
                </c:pt>
                <c:pt idx="28">
                  <c:v>0.1643618597234775</c:v>
                </c:pt>
                <c:pt idx="29">
                  <c:v>0.16922814110656187</c:v>
                </c:pt>
                <c:pt idx="30">
                  <c:v>0.17398040228505052</c:v>
                </c:pt>
                <c:pt idx="31">
                  <c:v>0.17863714183841112</c:v>
                </c:pt>
                <c:pt idx="32">
                  <c:v>0.18321671163961739</c:v>
                </c:pt>
                <c:pt idx="33">
                  <c:v>0.18773585845114849</c:v>
                </c:pt>
                <c:pt idx="34">
                  <c:v>0.19220825855489621</c:v>
                </c:pt>
                <c:pt idx="35">
                  <c:v>0.1966431298385668</c:v>
                </c:pt>
                <c:pt idx="36">
                  <c:v>0.20104401090337901</c:v>
                </c:pt>
                <c:pt idx="37">
                  <c:v>0.20540779347698465</c:v>
                </c:pt>
                <c:pt idx="38">
                  <c:v>0.20972408259159103</c:v>
                </c:pt>
                <c:pt idx="39">
                  <c:v>0.21397493980316126</c:v>
                </c:pt>
                <c:pt idx="40">
                  <c:v>0.21813504042553569</c:v>
                </c:pt>
                <c:pt idx="41">
                  <c:v>0.22217224919043868</c:v>
                </c:pt>
                <c:pt idx="42">
                  <c:v>0.22604859284679457</c:v>
                </c:pt>
                <c:pt idx="43">
                  <c:v>0.22972158544958643</c:v>
                </c:pt>
                <c:pt idx="44">
                  <c:v>0.23314584407872815</c:v>
                </c:pt>
                <c:pt idx="45">
                  <c:v>0.23627492006252779</c:v>
                </c:pt>
                <c:pt idx="46">
                  <c:v>0.23906326308563763</c:v>
                </c:pt>
                <c:pt idx="47">
                  <c:v>0.24146823178369908</c:v>
                </c:pt>
                <c:pt idx="48">
                  <c:v>0.2434520632517933</c:v>
                </c:pt>
                <c:pt idx="49">
                  <c:v>0.24498371419982085</c:v>
                </c:pt>
                <c:pt idx="50">
                  <c:v>0.24604048771996895</c:v>
                </c:pt>
                <c:pt idx="51">
                  <c:v>0.24660936200332084</c:v>
                </c:pt>
                <c:pt idx="52">
                  <c:v>0.24668794181978307</c:v>
                </c:pt>
                <c:pt idx="53">
                  <c:v>0.24628496163903998</c:v>
                </c:pt>
                <c:pt idx="54">
                  <c:v>0.24542028251523765</c:v>
                </c:pt>
                <c:pt idx="55">
                  <c:v>0.24412434451341283</c:v>
                </c:pt>
                <c:pt idx="56">
                  <c:v>0.24243706293190909</c:v>
                </c:pt>
                <c:pt idx="57">
                  <c:v>0.24040618914080816</c:v>
                </c:pt>
                <c:pt idx="58">
                  <c:v>0.23808519351830629</c:v>
                </c:pt>
                <c:pt idx="59">
                  <c:v>0.23553076558902528</c:v>
                </c:pt>
                <c:pt idx="60">
                  <c:v>0.23280006112202198</c:v>
                </c:pt>
                <c:pt idx="61">
                  <c:v>0.22994785343987806</c:v>
                </c:pt>
                <c:pt idx="62">
                  <c:v>0.22702376269266228</c:v>
                </c:pt>
                <c:pt idx="63">
                  <c:v>0.22406973950869907</c:v>
                </c:pt>
                <c:pt idx="64">
                  <c:v>0.22111796688036175</c:v>
                </c:pt>
                <c:pt idx="65">
                  <c:v>0.21818931680502582</c:v>
                </c:pt>
                <c:pt idx="66">
                  <c:v>0.21529245835481867</c:v>
                </c:pt>
                <c:pt idx="67">
                  <c:v>0.21242366539522642</c:v>
                </c:pt>
                <c:pt idx="68">
                  <c:v>0.2095673201618834</c:v>
                </c:pt>
                <c:pt idx="69">
                  <c:v>0.2066970588689416</c:v>
                </c:pt>
                <c:pt idx="70">
                  <c:v>0.203777462715413</c:v>
                </c:pt>
                <c:pt idx="71">
                  <c:v>0.20076616631720567</c:v>
                </c:pt>
                <c:pt idx="72">
                  <c:v>0.19761623835077596</c:v>
                </c:pt>
                <c:pt idx="73">
                  <c:v>0.19427868671180376</c:v>
                </c:pt>
                <c:pt idx="74">
                  <c:v>0.19070495141566368</c:v>
                </c:pt>
                <c:pt idx="75">
                  <c:v>0.18684926969762003</c:v>
                </c:pt>
                <c:pt idx="76">
                  <c:v>0.18267082502006682</c:v>
                </c:pt>
                <c:pt idx="77">
                  <c:v>0.17813562022585924</c:v>
                </c:pt>
                <c:pt idx="78">
                  <c:v>0.17321804051937237</c:v>
                </c:pt>
                <c:pt idx="79">
                  <c:v>0.16790209103695214</c:v>
                </c:pt>
                <c:pt idx="80">
                  <c:v>0.16218230483580254</c:v>
                </c:pt>
                <c:pt idx="81">
                  <c:v>0.1560643203782926</c:v>
                </c:pt>
                <c:pt idx="82">
                  <c:v>0.14956512492735222</c:v>
                </c:pt>
                <c:pt idx="83">
                  <c:v>0.14271295487515845</c:v>
                </c:pt>
                <c:pt idx="84">
                  <c:v>0.13554683965611833</c:v>
                </c:pt>
                <c:pt idx="85">
                  <c:v>0.12811577607951199</c:v>
                </c:pt>
                <c:pt idx="86">
                  <c:v>0.12047752721390689</c:v>
                </c:pt>
                <c:pt idx="87">
                  <c:v>0.11269705537765952</c:v>
                </c:pt>
                <c:pt idx="88">
                  <c:v>0.10484462153657007</c:v>
                </c:pt>
                <c:pt idx="89">
                  <c:v>9.6993610945285955E-2</c:v>
                </c:pt>
                <c:pt idx="90">
                  <c:v>8.9218173336745477E-2</c:v>
                </c:pt>
                <c:pt idx="91">
                  <c:v>8.1590790856985243E-2</c:v>
                </c:pt>
                <c:pt idx="92">
                  <c:v>7.4179903905161618E-2</c:v>
                </c:pt>
                <c:pt idx="93">
                  <c:v>6.7047730648344461E-2</c:v>
                </c:pt>
                <c:pt idx="94">
                  <c:v>6.0248408369449037E-2</c:v>
                </c:pt>
                <c:pt idx="95">
                  <c:v>5.3826564009472652E-2</c:v>
                </c:pt>
                <c:pt idx="96">
                  <c:v>4.7816389239399557E-2</c:v>
                </c:pt>
                <c:pt idx="97">
                  <c:v>4.2241255717981617E-2</c:v>
                </c:pt>
                <c:pt idx="98">
                  <c:v>3.7113863486642147E-2</c:v>
                </c:pt>
                <c:pt idx="99">
                  <c:v>3.2436874683056997E-2</c:v>
                </c:pt>
              </c:numCache>
            </c:numRef>
          </c:yVal>
        </c:ser>
        <c:ser>
          <c:idx val="5"/>
          <c:order val="5"/>
          <c:tx>
            <c:strRef>
              <c:f>SimData!$L$6</c:f>
              <c:strCache>
                <c:ptCount val="1"/>
                <c:pt idx="0">
                  <c:v>Price Year 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SimData!$M$13</c:f>
                <c:numCache>
                  <c:formatCode>General</c:formatCode>
                  <c:ptCount val="1"/>
                  <c:pt idx="0">
                    <c:v>0.24659796262198805</c:v>
                  </c:pt>
                </c:numCache>
              </c:numRef>
            </c:minus>
            <c:spPr>
              <a:ln w="381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SimData!$L$13</c:f>
              <c:numCache>
                <c:formatCode>0.000</c:formatCode>
                <c:ptCount val="1"/>
                <c:pt idx="0">
                  <c:v>4.0061430396013558</c:v>
                </c:pt>
              </c:numCache>
            </c:numRef>
          </c:xVal>
          <c:yVal>
            <c:numRef>
              <c:f>SimData!$M$13</c:f>
              <c:numCache>
                <c:formatCode>0.000</c:formatCode>
                <c:ptCount val="1"/>
                <c:pt idx="0">
                  <c:v>0.24659796262198805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SimData!$L$6</c:f>
              <c:strCache>
                <c:ptCount val="1"/>
                <c:pt idx="0">
                  <c:v>Price Year 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SimData!$M$14</c:f>
                <c:numCache>
                  <c:formatCode>General</c:formatCode>
                  <c:ptCount val="1"/>
                  <c:pt idx="0">
                    <c:v>0.10220755084722832</c:v>
                  </c:pt>
                </c:numCache>
              </c:numRef>
            </c:minus>
            <c:spPr>
              <a:ln w="381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SimData!$L$14</c:f>
              <c:numCache>
                <c:formatCode>0.000</c:formatCode>
                <c:ptCount val="1"/>
                <c:pt idx="0">
                  <c:v>6.3067321881831822</c:v>
                </c:pt>
              </c:numCache>
            </c:numRef>
          </c:xVal>
          <c:yVal>
            <c:numRef>
              <c:f>SimData!$M$14</c:f>
              <c:numCache>
                <c:formatCode>0.000</c:formatCode>
                <c:ptCount val="1"/>
                <c:pt idx="0">
                  <c:v>0.10220755084722832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SimData!$L$6</c:f>
              <c:strCache>
                <c:ptCount val="1"/>
                <c:pt idx="0">
                  <c:v>Price Year 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SimData!$M$12</c:f>
                <c:numCache>
                  <c:formatCode>General</c:formatCode>
                  <c:ptCount val="1"/>
                  <c:pt idx="0">
                    <c:v>7.4920107034820535E-2</c:v>
                  </c:pt>
                </c:numCache>
              </c:numRef>
            </c:minus>
            <c:spPr>
              <a:ln w="381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SimData!$L$12</c:f>
              <c:numCache>
                <c:formatCode>0.000</c:formatCode>
                <c:ptCount val="1"/>
                <c:pt idx="0">
                  <c:v>1.4773532891880226</c:v>
                </c:pt>
              </c:numCache>
            </c:numRef>
          </c:xVal>
          <c:yVal>
            <c:numRef>
              <c:f>SimData!$M$12</c:f>
              <c:numCache>
                <c:formatCode>0.000</c:formatCode>
                <c:ptCount val="1"/>
                <c:pt idx="0">
                  <c:v>7.4920107034820535E-2</c:v>
                </c:pt>
              </c:numCache>
            </c:numRef>
          </c:yVal>
          <c:smooth val="1"/>
        </c:ser>
        <c:axId val="51972736"/>
        <c:axId val="51995008"/>
      </c:scatterChart>
      <c:valAx>
        <c:axId val="51972736"/>
        <c:scaling>
          <c:orientation val="minMax"/>
        </c:scaling>
        <c:axPos val="b"/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995008"/>
        <c:crosses val="autoZero"/>
        <c:crossBetween val="midCat"/>
      </c:valAx>
      <c:valAx>
        <c:axId val="51995008"/>
        <c:scaling>
          <c:orientation val="minMax"/>
          <c:min val="0"/>
        </c:scaling>
        <c:delete val="1"/>
        <c:axPos val="l"/>
        <c:numFmt formatCode="0.000" sourceLinked="1"/>
        <c:tickLblPos val="none"/>
        <c:crossAx val="51972736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30473821984566712"/>
          <c:y val="0.89417166945819293"/>
          <c:w val="0.39014256171324263"/>
          <c:h val="8.0937952838888161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CDF</a:t>
            </a:r>
          </a:p>
        </c:rich>
      </c:tx>
      <c:spPr>
        <a:noFill/>
        <a:ln w="25400">
          <a:noFill/>
        </a:ln>
      </c:spPr>
    </c:title>
    <c:plotArea>
      <c:layout/>
      <c:scatterChart>
        <c:scatterStyle val="smoothMarker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axId val="161770496"/>
        <c:axId val="52962048"/>
      </c:scatterChart>
      <c:valAx>
        <c:axId val="161770496"/>
        <c:scaling>
          <c:orientation val="minMax"/>
          <c:min val="1.4"/>
        </c:scaling>
        <c:axPos val="b"/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962048"/>
        <c:crosses val="autoZero"/>
        <c:crossBetween val="midCat"/>
      </c:valAx>
      <c:valAx>
        <c:axId val="52962048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Prob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177049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GRK Distribution for Corn Yield</a:t>
            </a:r>
          </a:p>
        </c:rich>
      </c:tx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0"/>
          <c:spPr>
            <a:ln w="38100">
              <a:solidFill>
                <a:srgbClr val="333333"/>
              </a:solidFill>
              <a:prstDash val="solid"/>
            </a:ln>
          </c:spPr>
          <c:marker>
            <c:symbol val="none"/>
          </c:marker>
          <c:x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</c:ser>
        <c:axId val="52991104"/>
        <c:axId val="52992640"/>
      </c:scatterChart>
      <c:valAx>
        <c:axId val="529911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992640"/>
        <c:crosses val="autoZero"/>
        <c:crossBetween val="midCat"/>
      </c:valAx>
      <c:valAx>
        <c:axId val="52992640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991104"/>
        <c:crosses val="autoZero"/>
        <c:crossBetween val="midCat"/>
        <c:majorUnit val="0.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SimData!$I$5</c:f>
          <c:strCache>
            <c:ptCount val="1"/>
            <c:pt idx="0">
              <c:v>PDF Approximations</c:v>
            </c:pt>
          </c:strCache>
        </c:strRef>
      </c:tx>
      <c:layout>
        <c:manualLayout>
          <c:xMode val="edge"/>
          <c:yMode val="edge"/>
          <c:x val="0.35844010172408791"/>
          <c:y val="3.842538476981356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5.3468965450554552E-2"/>
          <c:y val="0.18828438537208644"/>
          <c:w val="0.8951100882833577"/>
          <c:h val="0.5648531561162593"/>
        </c:manualLayout>
      </c:layout>
      <c:scatterChart>
        <c:scatterStyle val="smoothMarker"/>
        <c:ser>
          <c:idx val="0"/>
          <c:order val="0"/>
          <c:tx>
            <c:strRef>
              <c:f>SimData!$J$6</c:f>
              <c:strCache>
                <c:ptCount val="1"/>
                <c:pt idx="0">
                  <c:v>Price Year 1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SimData!$J$15:$J$114</c:f>
              <c:numCache>
                <c:formatCode>0.000</c:formatCode>
                <c:ptCount val="100"/>
                <c:pt idx="0">
                  <c:v>0.6334840479377426</c:v>
                </c:pt>
                <c:pt idx="1">
                  <c:v>0.70684963977260651</c:v>
                </c:pt>
                <c:pt idx="2">
                  <c:v>0.78021523160747042</c:v>
                </c:pt>
                <c:pt idx="3">
                  <c:v>0.85358082344233432</c:v>
                </c:pt>
                <c:pt idx="4">
                  <c:v>0.92694641527719823</c:v>
                </c:pt>
                <c:pt idx="5">
                  <c:v>1.0003120071120621</c:v>
                </c:pt>
                <c:pt idx="6">
                  <c:v>1.073677598946926</c:v>
                </c:pt>
                <c:pt idx="7">
                  <c:v>1.14704319078179</c:v>
                </c:pt>
                <c:pt idx="8">
                  <c:v>1.2204087826166539</c:v>
                </c:pt>
                <c:pt idx="9">
                  <c:v>1.2937743744515178</c:v>
                </c:pt>
                <c:pt idx="10">
                  <c:v>1.3671399662863817</c:v>
                </c:pt>
                <c:pt idx="11">
                  <c:v>1.4405055581212456</c:v>
                </c:pt>
                <c:pt idx="12">
                  <c:v>1.5138711499561095</c:v>
                </c:pt>
                <c:pt idx="13">
                  <c:v>1.5872367417909734</c:v>
                </c:pt>
                <c:pt idx="14">
                  <c:v>1.6606023336258373</c:v>
                </c:pt>
                <c:pt idx="15">
                  <c:v>1.7339679254607012</c:v>
                </c:pt>
                <c:pt idx="16">
                  <c:v>1.8073335172955651</c:v>
                </c:pt>
                <c:pt idx="17">
                  <c:v>1.880699109130429</c:v>
                </c:pt>
                <c:pt idx="18">
                  <c:v>1.9540647009652929</c:v>
                </c:pt>
                <c:pt idx="19">
                  <c:v>2.0274302928001569</c:v>
                </c:pt>
                <c:pt idx="20">
                  <c:v>2.1007958846350205</c:v>
                </c:pt>
                <c:pt idx="21">
                  <c:v>2.1741614764698842</c:v>
                </c:pt>
                <c:pt idx="22">
                  <c:v>2.2475270683047479</c:v>
                </c:pt>
                <c:pt idx="23">
                  <c:v>2.3208926601396116</c:v>
                </c:pt>
                <c:pt idx="24">
                  <c:v>2.3942582519744753</c:v>
                </c:pt>
                <c:pt idx="25">
                  <c:v>2.467623843809339</c:v>
                </c:pt>
                <c:pt idx="26">
                  <c:v>2.5409894356442027</c:v>
                </c:pt>
                <c:pt idx="27">
                  <c:v>2.6143550274790663</c:v>
                </c:pt>
                <c:pt idx="28">
                  <c:v>2.68772061931393</c:v>
                </c:pt>
                <c:pt idx="29">
                  <c:v>2.7610862111487937</c:v>
                </c:pt>
                <c:pt idx="30">
                  <c:v>2.8344518029836574</c:v>
                </c:pt>
                <c:pt idx="31">
                  <c:v>2.9078173948185211</c:v>
                </c:pt>
                <c:pt idx="32">
                  <c:v>2.9811829866533848</c:v>
                </c:pt>
                <c:pt idx="33">
                  <c:v>3.0545485784882485</c:v>
                </c:pt>
                <c:pt idx="34">
                  <c:v>3.1279141703231121</c:v>
                </c:pt>
                <c:pt idx="35">
                  <c:v>3.2012797621579758</c:v>
                </c:pt>
                <c:pt idx="36">
                  <c:v>3.2746453539928395</c:v>
                </c:pt>
                <c:pt idx="37">
                  <c:v>3.3480109458277032</c:v>
                </c:pt>
                <c:pt idx="38">
                  <c:v>3.4213765376625669</c:v>
                </c:pt>
                <c:pt idx="39">
                  <c:v>3.4947421294974306</c:v>
                </c:pt>
                <c:pt idx="40">
                  <c:v>3.5681077213322943</c:v>
                </c:pt>
                <c:pt idx="41">
                  <c:v>3.6414733131671579</c:v>
                </c:pt>
                <c:pt idx="42">
                  <c:v>3.7148389050020216</c:v>
                </c:pt>
                <c:pt idx="43">
                  <c:v>3.7882044968368853</c:v>
                </c:pt>
                <c:pt idx="44">
                  <c:v>3.861570088671749</c:v>
                </c:pt>
                <c:pt idx="45">
                  <c:v>3.9349356805066127</c:v>
                </c:pt>
                <c:pt idx="46">
                  <c:v>4.0083012723414768</c:v>
                </c:pt>
                <c:pt idx="47">
                  <c:v>4.0816668641763405</c:v>
                </c:pt>
                <c:pt idx="48">
                  <c:v>4.1550324560112042</c:v>
                </c:pt>
                <c:pt idx="49">
                  <c:v>4.2283980478460679</c:v>
                </c:pt>
                <c:pt idx="50">
                  <c:v>4.3017636396809316</c:v>
                </c:pt>
                <c:pt idx="51">
                  <c:v>4.3751292315157952</c:v>
                </c:pt>
                <c:pt idx="52">
                  <c:v>4.4484948233506589</c:v>
                </c:pt>
                <c:pt idx="53">
                  <c:v>4.5218604151855226</c:v>
                </c:pt>
                <c:pt idx="54">
                  <c:v>4.5952260070203863</c:v>
                </c:pt>
                <c:pt idx="55">
                  <c:v>4.66859159885525</c:v>
                </c:pt>
                <c:pt idx="56">
                  <c:v>4.7419571906901137</c:v>
                </c:pt>
                <c:pt idx="57">
                  <c:v>4.8153227825249774</c:v>
                </c:pt>
                <c:pt idx="58">
                  <c:v>4.888688374359841</c:v>
                </c:pt>
                <c:pt idx="59">
                  <c:v>4.9620539661947047</c:v>
                </c:pt>
                <c:pt idx="60">
                  <c:v>5.0354195580295684</c:v>
                </c:pt>
                <c:pt idx="61">
                  <c:v>5.1087851498644321</c:v>
                </c:pt>
                <c:pt idx="62">
                  <c:v>5.1821507416992958</c:v>
                </c:pt>
                <c:pt idx="63">
                  <c:v>5.2555163335341595</c:v>
                </c:pt>
                <c:pt idx="64">
                  <c:v>5.3288819253690232</c:v>
                </c:pt>
                <c:pt idx="65">
                  <c:v>5.4022475172038869</c:v>
                </c:pt>
                <c:pt idx="66">
                  <c:v>5.4756131090387505</c:v>
                </c:pt>
                <c:pt idx="67">
                  <c:v>5.5489787008736142</c:v>
                </c:pt>
                <c:pt idx="68">
                  <c:v>5.6223442927084779</c:v>
                </c:pt>
                <c:pt idx="69">
                  <c:v>5.6957098845433416</c:v>
                </c:pt>
                <c:pt idx="70">
                  <c:v>5.7690754763782053</c:v>
                </c:pt>
                <c:pt idx="71">
                  <c:v>5.842441068213069</c:v>
                </c:pt>
                <c:pt idx="72">
                  <c:v>5.9158066600479327</c:v>
                </c:pt>
                <c:pt idx="73">
                  <c:v>5.9891722518827963</c:v>
                </c:pt>
                <c:pt idx="74">
                  <c:v>6.06253784371766</c:v>
                </c:pt>
                <c:pt idx="75">
                  <c:v>6.1359034355525237</c:v>
                </c:pt>
                <c:pt idx="76">
                  <c:v>6.2092690273873874</c:v>
                </c:pt>
                <c:pt idx="77">
                  <c:v>6.2826346192222511</c:v>
                </c:pt>
                <c:pt idx="78">
                  <c:v>6.3560002110571148</c:v>
                </c:pt>
                <c:pt idx="79">
                  <c:v>6.4293658028919785</c:v>
                </c:pt>
                <c:pt idx="80">
                  <c:v>6.5027313947268421</c:v>
                </c:pt>
                <c:pt idx="81">
                  <c:v>6.5760969865617058</c:v>
                </c:pt>
                <c:pt idx="82">
                  <c:v>6.6494625783965695</c:v>
                </c:pt>
                <c:pt idx="83">
                  <c:v>6.7228281702314332</c:v>
                </c:pt>
                <c:pt idx="84">
                  <c:v>6.7961937620662969</c:v>
                </c:pt>
                <c:pt idx="85">
                  <c:v>6.8695593539011606</c:v>
                </c:pt>
                <c:pt idx="86">
                  <c:v>6.9429249457360243</c:v>
                </c:pt>
                <c:pt idx="87">
                  <c:v>7.0162905375708879</c:v>
                </c:pt>
                <c:pt idx="88">
                  <c:v>7.0896561294057516</c:v>
                </c:pt>
                <c:pt idx="89">
                  <c:v>7.1630217212406153</c:v>
                </c:pt>
                <c:pt idx="90">
                  <c:v>7.236387313075479</c:v>
                </c:pt>
                <c:pt idx="91">
                  <c:v>7.3097529049103427</c:v>
                </c:pt>
                <c:pt idx="92">
                  <c:v>7.3831184967452064</c:v>
                </c:pt>
                <c:pt idx="93">
                  <c:v>7.4564840885800701</c:v>
                </c:pt>
                <c:pt idx="94">
                  <c:v>7.5298496804149337</c:v>
                </c:pt>
                <c:pt idx="95">
                  <c:v>7.6032152722497974</c:v>
                </c:pt>
                <c:pt idx="96">
                  <c:v>7.6765808640846611</c:v>
                </c:pt>
                <c:pt idx="97">
                  <c:v>7.7499464559195248</c:v>
                </c:pt>
                <c:pt idx="98">
                  <c:v>7.8233120477543885</c:v>
                </c:pt>
                <c:pt idx="99">
                  <c:v>7.8966776395892522</c:v>
                </c:pt>
              </c:numCache>
            </c:numRef>
          </c:xVal>
          <c:yVal>
            <c:numRef>
              <c:f>SimData!$K$15:$K$114</c:f>
              <c:numCache>
                <c:formatCode>0.000</c:formatCode>
                <c:ptCount val="100"/>
                <c:pt idx="0">
                  <c:v>2.1678634787845531E-2</c:v>
                </c:pt>
                <c:pt idx="1">
                  <c:v>2.2731098180458893E-2</c:v>
                </c:pt>
                <c:pt idx="2">
                  <c:v>2.3546715202104693E-2</c:v>
                </c:pt>
                <c:pt idx="3">
                  <c:v>2.4152670087062424E-2</c:v>
                </c:pt>
                <c:pt idx="4">
                  <c:v>2.4604261155462274E-2</c:v>
                </c:pt>
                <c:pt idx="5">
                  <c:v>2.4983889512610612E-2</c:v>
                </c:pt>
                <c:pt idx="6">
                  <c:v>2.5397886835415349E-2</c:v>
                </c:pt>
                <c:pt idx="7">
                  <c:v>2.597145528730305E-2</c:v>
                </c:pt>
                <c:pt idx="8">
                  <c:v>2.6842166277283551E-2</c:v>
                </c:pt>
                <c:pt idx="9">
                  <c:v>2.8152571878262218E-2</c:v>
                </c:pt>
                <c:pt idx="10">
                  <c:v>3.0042513825904126E-2</c:v>
                </c:pt>
                <c:pt idx="11">
                  <c:v>3.2641673504431708E-2</c:v>
                </c:pt>
                <c:pt idx="12">
                  <c:v>3.6062807497392199E-2</c:v>
                </c:pt>
                <c:pt idx="13">
                  <c:v>4.0395981694289269E-2</c:v>
                </c:pt>
                <c:pt idx="14">
                  <c:v>4.5703982056766311E-2</c:v>
                </c:pt>
                <c:pt idx="15">
                  <c:v>5.2018970675035164E-2</c:v>
                </c:pt>
                <c:pt idx="16">
                  <c:v>5.9340393379372317E-2</c:v>
                </c:pt>
                <c:pt idx="17">
                  <c:v>6.7634138793197282E-2</c:v>
                </c:pt>
                <c:pt idx="18">
                  <c:v>7.6832990566019249E-2</c:v>
                </c:pt>
                <c:pt idx="19">
                  <c:v>8.6838479879335573E-2</c:v>
                </c:pt>
                <c:pt idx="20">
                  <c:v>9.7524296698289492E-2</c:v>
                </c:pt>
                <c:pt idx="21">
                  <c:v>0.10874141420582355</c:v>
                </c:pt>
                <c:pt idx="22">
                  <c:v>0.12032498796218011</c:v>
                </c:pt>
                <c:pt idx="23">
                  <c:v>0.1321028964802369</c:v>
                </c:pt>
                <c:pt idx="24">
                  <c:v>0.1439055094125537</c:v>
                </c:pt>
                <c:pt idx="25">
                  <c:v>0.15557595143706435</c:v>
                </c:pt>
                <c:pt idx="26">
                  <c:v>0.1669798472754544</c:v>
                </c:pt>
                <c:pt idx="27">
                  <c:v>0.17801336872299309</c:v>
                </c:pt>
                <c:pt idx="28">
                  <c:v>0.18860842899177604</c:v>
                </c:pt>
                <c:pt idx="29">
                  <c:v>0.19873412030241766</c:v>
                </c:pt>
                <c:pt idx="30">
                  <c:v>0.20839395502374841</c:v>
                </c:pt>
                <c:pt idx="31">
                  <c:v>0.21761908194536522</c:v>
                </c:pt>
                <c:pt idx="32">
                  <c:v>0.22645829609615115</c:v>
                </c:pt>
                <c:pt idx="33">
                  <c:v>0.2349662101027753</c:v>
                </c:pt>
                <c:pt idx="34">
                  <c:v>0.24319128464271489</c:v>
                </c:pt>
                <c:pt idx="35">
                  <c:v>0.25116544393617724</c:v>
                </c:pt>
                <c:pt idx="36">
                  <c:v>0.25889671281342308</c:v>
                </c:pt>
                <c:pt idx="37">
                  <c:v>0.26636575977305799</c:v>
                </c:pt>
                <c:pt idx="38">
                  <c:v>0.27352653102766861</c:v>
                </c:pt>
                <c:pt idx="39">
                  <c:v>0.28031046202819948</c:v>
                </c:pt>
                <c:pt idx="40">
                  <c:v>0.28663319992497788</c:v>
                </c:pt>
                <c:pt idx="41">
                  <c:v>0.29240246842314471</c:v>
                </c:pt>
                <c:pt idx="42">
                  <c:v>0.29752569772021492</c:v>
                </c:pt>
                <c:pt idx="43">
                  <c:v>0.3019162987609551</c:v>
                </c:pt>
                <c:pt idx="44">
                  <c:v>0.3054978971359511</c:v>
                </c:pt>
                <c:pt idx="45">
                  <c:v>0.30820634084906406</c:v>
                </c:pt>
                <c:pt idx="46">
                  <c:v>0.30998974310989214</c:v>
                </c:pt>
                <c:pt idx="47">
                  <c:v>0.3108071323285328</c:v>
                </c:pt>
                <c:pt idx="48">
                  <c:v>0.31062642009174252</c:v>
                </c:pt>
                <c:pt idx="49">
                  <c:v>0.3094223755827194</c:v>
                </c:pt>
                <c:pt idx="50">
                  <c:v>0.30717515750886815</c:v>
                </c:pt>
                <c:pt idx="51">
                  <c:v>0.30386976074258654</c:v>
                </c:pt>
                <c:pt idx="52">
                  <c:v>0.29949653497753209</c:v>
                </c:pt>
                <c:pt idx="53">
                  <c:v>0.29405275592657992</c:v>
                </c:pt>
                <c:pt idx="54">
                  <c:v>0.28754508238215937</c:v>
                </c:pt>
                <c:pt idx="55">
                  <c:v>0.27999260741546456</c:v>
                </c:pt>
                <c:pt idx="56">
                  <c:v>0.27143010176477111</c:v>
                </c:pt>
                <c:pt idx="57">
                  <c:v>0.26191095670126224</c:v>
                </c:pt>
                <c:pt idx="58">
                  <c:v>0.25150928308411502</c:v>
                </c:pt>
                <c:pt idx="59">
                  <c:v>0.24032064370479519</c:v>
                </c:pt>
                <c:pt idx="60">
                  <c:v>0.22846101432116725</c:v>
                </c:pt>
                <c:pt idx="61">
                  <c:v>0.21606379214036631</c:v>
                </c:pt>
                <c:pt idx="62">
                  <c:v>0.20327497525126328</c:v>
                </c:pt>
                <c:pt idx="63">
                  <c:v>0.19024696751876796</c:v>
                </c:pt>
                <c:pt idx="64">
                  <c:v>0.17713174559154765</c:v>
                </c:pt>
                <c:pt idx="65">
                  <c:v>0.16407428328656359</c:v>
                </c:pt>
                <c:pt idx="66">
                  <c:v>0.15120711260839265</c:v>
                </c:pt>
                <c:pt idx="67">
                  <c:v>0.1386467003301993</c:v>
                </c:pt>
                <c:pt idx="68">
                  <c:v>0.12649197229245748</c:v>
                </c:pt>
                <c:pt idx="69">
                  <c:v>0.11482490185733601</c:v>
                </c:pt>
                <c:pt idx="70">
                  <c:v>0.10371269126062492</c:v>
                </c:pt>
                <c:pt idx="71">
                  <c:v>9.3210805133423835E-2</c:v>
                </c:pt>
                <c:pt idx="72">
                  <c:v>8.3366023277051018E-2</c:v>
                </c:pt>
                <c:pt idx="73">
                  <c:v>7.421877754511863E-2</c:v>
                </c:pt>
                <c:pt idx="74">
                  <c:v>6.5804289965874216E-2</c:v>
                </c:pt>
                <c:pt idx="75">
                  <c:v>5.8152364235020626E-2</c:v>
                </c:pt>
                <c:pt idx="76">
                  <c:v>5.1286013597267435E-2</c:v>
                </c:pt>
                <c:pt idx="77">
                  <c:v>4.521935718428894E-2</c:v>
                </c:pt>
                <c:pt idx="78">
                  <c:v>3.995533527044158E-2</c:v>
                </c:pt>
                <c:pt idx="79">
                  <c:v>3.5483771832644062E-2</c:v>
                </c:pt>
                <c:pt idx="80">
                  <c:v>3.1780177685757097E-2</c:v>
                </c:pt>
                <c:pt idx="81">
                  <c:v>2.8805491919513822E-2</c:v>
                </c:pt>
                <c:pt idx="82">
                  <c:v>2.6506763316872045E-2</c:v>
                </c:pt>
                <c:pt idx="83">
                  <c:v>2.4818626304007538E-2</c:v>
                </c:pt>
                <c:pt idx="84">
                  <c:v>2.3665354151480321E-2</c:v>
                </c:pt>
                <c:pt idx="85">
                  <c:v>2.2963274899626747E-2</c:v>
                </c:pt>
                <c:pt idx="86">
                  <c:v>2.2623389651912369E-2</c:v>
                </c:pt>
                <c:pt idx="87">
                  <c:v>2.2554103735323523E-2</c:v>
                </c:pt>
                <c:pt idx="88">
                  <c:v>2.266403545549088E-2</c:v>
                </c:pt>
                <c:pt idx="89">
                  <c:v>2.2864883629410023E-2</c:v>
                </c:pt>
                <c:pt idx="90">
                  <c:v>2.3074310142856699E-2</c:v>
                </c:pt>
                <c:pt idx="91">
                  <c:v>2.3218740304279364E-2</c:v>
                </c:pt>
                <c:pt idx="92">
                  <c:v>2.3235924744616988E-2</c:v>
                </c:pt>
                <c:pt idx="93">
                  <c:v>2.307706631505917E-2</c:v>
                </c:pt>
                <c:pt idx="94">
                  <c:v>2.2708311238592516E-2</c:v>
                </c:pt>
                <c:pt idx="95">
                  <c:v>2.2111441243112678E-2</c:v>
                </c:pt>
                <c:pt idx="96">
                  <c:v>2.1283675792324548E-2</c:v>
                </c:pt>
                <c:pt idx="97">
                  <c:v>2.0236585178207138E-2</c:v>
                </c:pt>
                <c:pt idx="98">
                  <c:v>1.8994207198971987E-2</c:v>
                </c:pt>
                <c:pt idx="99">
                  <c:v>1.7590535825800911E-2</c:v>
                </c:pt>
              </c:numCache>
            </c:numRef>
          </c:yVal>
        </c:ser>
        <c:ser>
          <c:idx val="1"/>
          <c:order val="1"/>
          <c:tx>
            <c:strRef>
              <c:f>SimData!$J$6</c:f>
              <c:strCache>
                <c:ptCount val="1"/>
                <c:pt idx="0">
                  <c:v>Price Year 1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SimData!$K$13</c:f>
                <c:numCache>
                  <c:formatCode>General</c:formatCode>
                  <c:ptCount val="1"/>
                  <c:pt idx="0">
                    <c:v>0.31006388555256303</c:v>
                  </c:pt>
                </c:numCache>
              </c:numRef>
            </c:minus>
            <c:spPr>
              <a:ln w="381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SimData!$J$13</c:f>
              <c:numCache>
                <c:formatCode>0.000</c:formatCode>
                <c:ptCount val="1"/>
                <c:pt idx="0">
                  <c:v>4.0125563474543267</c:v>
                </c:pt>
              </c:numCache>
            </c:numRef>
          </c:xVal>
          <c:yVal>
            <c:numRef>
              <c:f>SimData!$K$13</c:f>
              <c:numCache>
                <c:formatCode>0.000</c:formatCode>
                <c:ptCount val="1"/>
                <c:pt idx="0">
                  <c:v>0.31006388555256303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SimData!$J$6</c:f>
              <c:strCache>
                <c:ptCount val="1"/>
                <c:pt idx="0">
                  <c:v>Price Year 1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SimData!$K$14</c:f>
                <c:numCache>
                  <c:formatCode>General</c:formatCode>
                  <c:ptCount val="1"/>
                  <c:pt idx="0">
                    <c:v>2.3204158794560479E-2</c:v>
                  </c:pt>
                </c:numCache>
              </c:numRef>
            </c:minus>
            <c:spPr>
              <a:ln w="381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SimData!$J$14</c:f>
              <c:numCache>
                <c:formatCode>0.000</c:formatCode>
                <c:ptCount val="1"/>
                <c:pt idx="0">
                  <c:v>7.2989841810692093</c:v>
                </c:pt>
              </c:numCache>
            </c:numRef>
          </c:xVal>
          <c:yVal>
            <c:numRef>
              <c:f>SimData!$K$14</c:f>
              <c:numCache>
                <c:formatCode>0.000</c:formatCode>
                <c:ptCount val="1"/>
                <c:pt idx="0">
                  <c:v>2.3204158794560479E-2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SimData!$J$6</c:f>
              <c:strCache>
                <c:ptCount val="1"/>
                <c:pt idx="0">
                  <c:v>Price Year 1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SimData!$K$12</c:f>
                <c:numCache>
                  <c:formatCode>General</c:formatCode>
                  <c:ptCount val="1"/>
                  <c:pt idx="0">
                    <c:v>2.5433580030526093E-2</c:v>
                  </c:pt>
                </c:numCache>
              </c:numRef>
            </c:minus>
            <c:spPr>
              <a:ln w="381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SimData!$J$12</c:f>
              <c:numCache>
                <c:formatCode>0.000</c:formatCode>
                <c:ptCount val="1"/>
                <c:pt idx="0">
                  <c:v>1.0791594355594849</c:v>
                </c:pt>
              </c:numCache>
            </c:numRef>
          </c:xVal>
          <c:yVal>
            <c:numRef>
              <c:f>SimData!$K$12</c:f>
              <c:numCache>
                <c:formatCode>0.000</c:formatCode>
                <c:ptCount val="1"/>
                <c:pt idx="0">
                  <c:v>2.5433580030526093E-2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SimData!$L$6</c:f>
              <c:strCache>
                <c:ptCount val="1"/>
                <c:pt idx="0">
                  <c:v>Price Year 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SimData!$L$15:$L$114</c:f>
              <c:numCache>
                <c:formatCode>0.000</c:formatCode>
                <c:ptCount val="100"/>
                <c:pt idx="0">
                  <c:v>0.65797154751893849</c:v>
                </c:pt>
                <c:pt idx="1">
                  <c:v>0.72191828536857416</c:v>
                </c:pt>
                <c:pt idx="2">
                  <c:v>0.78586502321820983</c:v>
                </c:pt>
                <c:pt idx="3">
                  <c:v>0.84981176106784551</c:v>
                </c:pt>
                <c:pt idx="4">
                  <c:v>0.91375849891748118</c:v>
                </c:pt>
                <c:pt idx="5">
                  <c:v>0.97770523676711685</c:v>
                </c:pt>
                <c:pt idx="6">
                  <c:v>1.0416519746167525</c:v>
                </c:pt>
                <c:pt idx="7">
                  <c:v>1.1055987124663882</c:v>
                </c:pt>
                <c:pt idx="8">
                  <c:v>1.1695454503160239</c:v>
                </c:pt>
                <c:pt idx="9">
                  <c:v>1.2334921881656595</c:v>
                </c:pt>
                <c:pt idx="10">
                  <c:v>1.2974389260152952</c:v>
                </c:pt>
                <c:pt idx="11">
                  <c:v>1.3613856638649309</c:v>
                </c:pt>
                <c:pt idx="12">
                  <c:v>1.4253324017145665</c:v>
                </c:pt>
                <c:pt idx="13">
                  <c:v>1.4892791395642022</c:v>
                </c:pt>
                <c:pt idx="14">
                  <c:v>1.5532258774138379</c:v>
                </c:pt>
                <c:pt idx="15">
                  <c:v>1.6171726152634736</c:v>
                </c:pt>
                <c:pt idx="16">
                  <c:v>1.6811193531131092</c:v>
                </c:pt>
                <c:pt idx="17">
                  <c:v>1.7450660909627449</c:v>
                </c:pt>
                <c:pt idx="18">
                  <c:v>1.8090128288123806</c:v>
                </c:pt>
                <c:pt idx="19">
                  <c:v>1.8729595666620162</c:v>
                </c:pt>
                <c:pt idx="20">
                  <c:v>1.9369063045116519</c:v>
                </c:pt>
                <c:pt idx="21">
                  <c:v>2.0008530423612876</c:v>
                </c:pt>
                <c:pt idx="22">
                  <c:v>2.0647997802109233</c:v>
                </c:pt>
                <c:pt idx="23">
                  <c:v>2.1287465180605589</c:v>
                </c:pt>
                <c:pt idx="24">
                  <c:v>2.1926932559101946</c:v>
                </c:pt>
                <c:pt idx="25">
                  <c:v>2.2566399937598303</c:v>
                </c:pt>
                <c:pt idx="26">
                  <c:v>2.3205867316094659</c:v>
                </c:pt>
                <c:pt idx="27">
                  <c:v>2.3845334694591016</c:v>
                </c:pt>
                <c:pt idx="28">
                  <c:v>2.4484802073087373</c:v>
                </c:pt>
                <c:pt idx="29">
                  <c:v>2.5124269451583729</c:v>
                </c:pt>
                <c:pt idx="30">
                  <c:v>2.5763736830080086</c:v>
                </c:pt>
                <c:pt idx="31">
                  <c:v>2.6403204208576443</c:v>
                </c:pt>
                <c:pt idx="32">
                  <c:v>2.70426715870728</c:v>
                </c:pt>
                <c:pt idx="33">
                  <c:v>2.7682138965569156</c:v>
                </c:pt>
                <c:pt idx="34">
                  <c:v>2.8321606344065513</c:v>
                </c:pt>
                <c:pt idx="35">
                  <c:v>2.896107372256187</c:v>
                </c:pt>
                <c:pt idx="36">
                  <c:v>2.9600541101058226</c:v>
                </c:pt>
                <c:pt idx="37">
                  <c:v>3.0240008479554583</c:v>
                </c:pt>
                <c:pt idx="38">
                  <c:v>3.087947585805094</c:v>
                </c:pt>
                <c:pt idx="39">
                  <c:v>3.1518943236547297</c:v>
                </c:pt>
                <c:pt idx="40">
                  <c:v>3.2158410615043653</c:v>
                </c:pt>
                <c:pt idx="41">
                  <c:v>3.279787799354001</c:v>
                </c:pt>
                <c:pt idx="42">
                  <c:v>3.3437345372036367</c:v>
                </c:pt>
                <c:pt idx="43">
                  <c:v>3.4076812750532723</c:v>
                </c:pt>
                <c:pt idx="44">
                  <c:v>3.471628012902908</c:v>
                </c:pt>
                <c:pt idx="45">
                  <c:v>3.5355747507525437</c:v>
                </c:pt>
                <c:pt idx="46">
                  <c:v>3.5995214886021794</c:v>
                </c:pt>
                <c:pt idx="47">
                  <c:v>3.663468226451815</c:v>
                </c:pt>
                <c:pt idx="48">
                  <c:v>3.7274149643014507</c:v>
                </c:pt>
                <c:pt idx="49">
                  <c:v>3.7913617021510864</c:v>
                </c:pt>
                <c:pt idx="50">
                  <c:v>3.855308440000722</c:v>
                </c:pt>
                <c:pt idx="51">
                  <c:v>3.9192551778503577</c:v>
                </c:pt>
                <c:pt idx="52">
                  <c:v>3.9832019156999934</c:v>
                </c:pt>
                <c:pt idx="53">
                  <c:v>4.0471486535496286</c:v>
                </c:pt>
                <c:pt idx="54">
                  <c:v>4.1110953913992638</c:v>
                </c:pt>
                <c:pt idx="55">
                  <c:v>4.1750421292488991</c:v>
                </c:pt>
                <c:pt idx="56">
                  <c:v>4.2389888670985343</c:v>
                </c:pt>
                <c:pt idx="57">
                  <c:v>4.3029356049481695</c:v>
                </c:pt>
                <c:pt idx="58">
                  <c:v>4.3668823427978047</c:v>
                </c:pt>
                <c:pt idx="59">
                  <c:v>4.43082908064744</c:v>
                </c:pt>
                <c:pt idx="60">
                  <c:v>4.4947758184970752</c:v>
                </c:pt>
                <c:pt idx="61">
                  <c:v>4.5587225563467104</c:v>
                </c:pt>
                <c:pt idx="62">
                  <c:v>4.6226692941963456</c:v>
                </c:pt>
                <c:pt idx="63">
                  <c:v>4.6866160320459809</c:v>
                </c:pt>
                <c:pt idx="64">
                  <c:v>4.7505627698956161</c:v>
                </c:pt>
                <c:pt idx="65">
                  <c:v>4.8145095077452513</c:v>
                </c:pt>
                <c:pt idx="66">
                  <c:v>4.8784562455948866</c:v>
                </c:pt>
                <c:pt idx="67">
                  <c:v>4.9424029834445218</c:v>
                </c:pt>
                <c:pt idx="68">
                  <c:v>5.006349721294157</c:v>
                </c:pt>
                <c:pt idx="69">
                  <c:v>5.0702964591437922</c:v>
                </c:pt>
                <c:pt idx="70">
                  <c:v>5.1342431969934275</c:v>
                </c:pt>
                <c:pt idx="71">
                  <c:v>5.1981899348430627</c:v>
                </c:pt>
                <c:pt idx="72">
                  <c:v>5.2621366726926979</c:v>
                </c:pt>
                <c:pt idx="73">
                  <c:v>5.3260834105423331</c:v>
                </c:pt>
                <c:pt idx="74">
                  <c:v>5.3900301483919684</c:v>
                </c:pt>
                <c:pt idx="75">
                  <c:v>5.4539768862416036</c:v>
                </c:pt>
                <c:pt idx="76">
                  <c:v>5.5179236240912388</c:v>
                </c:pt>
                <c:pt idx="77">
                  <c:v>5.581870361940874</c:v>
                </c:pt>
                <c:pt idx="78">
                  <c:v>5.6458170997905093</c:v>
                </c:pt>
                <c:pt idx="79">
                  <c:v>5.7097638376401445</c:v>
                </c:pt>
                <c:pt idx="80">
                  <c:v>5.7737105754897797</c:v>
                </c:pt>
                <c:pt idx="81">
                  <c:v>5.837657313339415</c:v>
                </c:pt>
                <c:pt idx="82">
                  <c:v>5.9016040511890502</c:v>
                </c:pt>
                <c:pt idx="83">
                  <c:v>5.9655507890386854</c:v>
                </c:pt>
                <c:pt idx="84">
                  <c:v>6.0294975268883206</c:v>
                </c:pt>
                <c:pt idx="85">
                  <c:v>6.0934442647379559</c:v>
                </c:pt>
                <c:pt idx="86">
                  <c:v>6.1573910025875911</c:v>
                </c:pt>
                <c:pt idx="87">
                  <c:v>6.2213377404372263</c:v>
                </c:pt>
                <c:pt idx="88">
                  <c:v>6.2852844782868615</c:v>
                </c:pt>
                <c:pt idx="89">
                  <c:v>6.3492312161364968</c:v>
                </c:pt>
                <c:pt idx="90">
                  <c:v>6.413177953986132</c:v>
                </c:pt>
                <c:pt idx="91">
                  <c:v>6.4771246918357672</c:v>
                </c:pt>
                <c:pt idx="92">
                  <c:v>6.5410714296854024</c:v>
                </c:pt>
                <c:pt idx="93">
                  <c:v>6.6050181675350377</c:v>
                </c:pt>
                <c:pt idx="94">
                  <c:v>6.6689649053846729</c:v>
                </c:pt>
                <c:pt idx="95">
                  <c:v>6.7329116432343081</c:v>
                </c:pt>
                <c:pt idx="96">
                  <c:v>6.7968583810839434</c:v>
                </c:pt>
                <c:pt idx="97">
                  <c:v>6.8608051189335786</c:v>
                </c:pt>
                <c:pt idx="98">
                  <c:v>6.9247518567832138</c:v>
                </c:pt>
                <c:pt idx="99">
                  <c:v>6.988698594632849</c:v>
                </c:pt>
              </c:numCache>
            </c:numRef>
          </c:xVal>
          <c:yVal>
            <c:numRef>
              <c:f>SimData!$M$15:$M$114</c:f>
              <c:numCache>
                <c:formatCode>0.000</c:formatCode>
                <c:ptCount val="100"/>
                <c:pt idx="0">
                  <c:v>1.9436138202421665E-2</c:v>
                </c:pt>
                <c:pt idx="1">
                  <c:v>2.1965008604339947E-2</c:v>
                </c:pt>
                <c:pt idx="2">
                  <c:v>2.4771535765368148E-2</c:v>
                </c:pt>
                <c:pt idx="3">
                  <c:v>2.7875264847332177E-2</c:v>
                </c:pt>
                <c:pt idx="4">
                  <c:v>3.1292506121709862E-2</c:v>
                </c:pt>
                <c:pt idx="5">
                  <c:v>3.5035146169828592E-2</c:v>
                </c:pt>
                <c:pt idx="6">
                  <c:v>3.910958126794039E-2</c:v>
                </c:pt>
                <c:pt idx="7">
                  <c:v>4.3515861131553438E-2</c:v>
                </c:pt>
                <c:pt idx="8">
                  <c:v>4.8247117795137469E-2</c:v>
                </c:pt>
                <c:pt idx="9">
                  <c:v>5.3289333233557099E-2</c:v>
                </c:pt>
                <c:pt idx="10">
                  <c:v>5.8621472613039551E-2</c:v>
                </c:pt>
                <c:pt idx="11">
                  <c:v>6.4215980734927791E-2</c:v>
                </c:pt>
                <c:pt idx="12">
                  <c:v>7.0039610578171554E-2</c:v>
                </c:pt>
                <c:pt idx="13">
                  <c:v>7.6054528015537609E-2</c:v>
                </c:pt>
                <c:pt idx="14">
                  <c:v>8.2219618384855059E-2</c:v>
                </c:pt>
                <c:pt idx="15">
                  <c:v>8.8491910345454755E-2</c:v>
                </c:pt>
                <c:pt idx="16">
                  <c:v>9.4828030914916692E-2</c:v>
                </c:pt>
                <c:pt idx="17">
                  <c:v>0.10118561214684382</c:v>
                </c:pt>
                <c:pt idx="18">
                  <c:v>0.10752458289506799</c:v>
                </c:pt>
                <c:pt idx="19">
                  <c:v>0.11380829605334744</c:v>
                </c:pt>
                <c:pt idx="20">
                  <c:v>0.12000445973370327</c:v>
                </c:pt>
                <c:pt idx="21">
                  <c:v>0.12608585732348862</c:v>
                </c:pt>
                <c:pt idx="22">
                  <c:v>0.13203085406686027</c:v>
                </c:pt>
                <c:pt idx="23">
                  <c:v>0.13782369548832804</c:v>
                </c:pt>
                <c:pt idx="24">
                  <c:v>0.14345460546380845</c:v>
                </c:pt>
                <c:pt idx="25">
                  <c:v>0.1489196900085151</c:v>
                </c:pt>
                <c:pt idx="26">
                  <c:v>0.15422064875489014</c:v>
                </c:pt>
                <c:pt idx="27">
                  <c:v>0.15936429202057037</c:v>
                </c:pt>
                <c:pt idx="28">
                  <c:v>0.1643618597234775</c:v>
                </c:pt>
                <c:pt idx="29">
                  <c:v>0.16922814110656187</c:v>
                </c:pt>
                <c:pt idx="30">
                  <c:v>0.17398040228505052</c:v>
                </c:pt>
                <c:pt idx="31">
                  <c:v>0.17863714183841112</c:v>
                </c:pt>
                <c:pt idx="32">
                  <c:v>0.18321671163961739</c:v>
                </c:pt>
                <c:pt idx="33">
                  <c:v>0.18773585845114849</c:v>
                </c:pt>
                <c:pt idx="34">
                  <c:v>0.19220825855489621</c:v>
                </c:pt>
                <c:pt idx="35">
                  <c:v>0.1966431298385668</c:v>
                </c:pt>
                <c:pt idx="36">
                  <c:v>0.20104401090337901</c:v>
                </c:pt>
                <c:pt idx="37">
                  <c:v>0.20540779347698465</c:v>
                </c:pt>
                <c:pt idx="38">
                  <c:v>0.20972408259159103</c:v>
                </c:pt>
                <c:pt idx="39">
                  <c:v>0.21397493980316126</c:v>
                </c:pt>
                <c:pt idx="40">
                  <c:v>0.21813504042553569</c:v>
                </c:pt>
                <c:pt idx="41">
                  <c:v>0.22217224919043868</c:v>
                </c:pt>
                <c:pt idx="42">
                  <c:v>0.22604859284679457</c:v>
                </c:pt>
                <c:pt idx="43">
                  <c:v>0.22972158544958643</c:v>
                </c:pt>
                <c:pt idx="44">
                  <c:v>0.23314584407872815</c:v>
                </c:pt>
                <c:pt idx="45">
                  <c:v>0.23627492006252779</c:v>
                </c:pt>
                <c:pt idx="46">
                  <c:v>0.23906326308563763</c:v>
                </c:pt>
                <c:pt idx="47">
                  <c:v>0.24146823178369908</c:v>
                </c:pt>
                <c:pt idx="48">
                  <c:v>0.2434520632517933</c:v>
                </c:pt>
                <c:pt idx="49">
                  <c:v>0.24498371419982085</c:v>
                </c:pt>
                <c:pt idx="50">
                  <c:v>0.24604048771996895</c:v>
                </c:pt>
                <c:pt idx="51">
                  <c:v>0.24660936200332084</c:v>
                </c:pt>
                <c:pt idx="52">
                  <c:v>0.24668794181978307</c:v>
                </c:pt>
                <c:pt idx="53">
                  <c:v>0.24628496163903998</c:v>
                </c:pt>
                <c:pt idx="54">
                  <c:v>0.24542028251523765</c:v>
                </c:pt>
                <c:pt idx="55">
                  <c:v>0.24412434451341283</c:v>
                </c:pt>
                <c:pt idx="56">
                  <c:v>0.24243706293190909</c:v>
                </c:pt>
                <c:pt idx="57">
                  <c:v>0.24040618914080816</c:v>
                </c:pt>
                <c:pt idx="58">
                  <c:v>0.23808519351830629</c:v>
                </c:pt>
                <c:pt idx="59">
                  <c:v>0.23553076558902528</c:v>
                </c:pt>
                <c:pt idx="60">
                  <c:v>0.23280006112202198</c:v>
                </c:pt>
                <c:pt idx="61">
                  <c:v>0.22994785343987806</c:v>
                </c:pt>
                <c:pt idx="62">
                  <c:v>0.22702376269266228</c:v>
                </c:pt>
                <c:pt idx="63">
                  <c:v>0.22406973950869907</c:v>
                </c:pt>
                <c:pt idx="64">
                  <c:v>0.22111796688036175</c:v>
                </c:pt>
                <c:pt idx="65">
                  <c:v>0.21818931680502582</c:v>
                </c:pt>
                <c:pt idx="66">
                  <c:v>0.21529245835481867</c:v>
                </c:pt>
                <c:pt idx="67">
                  <c:v>0.21242366539522642</c:v>
                </c:pt>
                <c:pt idx="68">
                  <c:v>0.2095673201618834</c:v>
                </c:pt>
                <c:pt idx="69">
                  <c:v>0.2066970588689416</c:v>
                </c:pt>
                <c:pt idx="70">
                  <c:v>0.203777462715413</c:v>
                </c:pt>
                <c:pt idx="71">
                  <c:v>0.20076616631720567</c:v>
                </c:pt>
                <c:pt idx="72">
                  <c:v>0.19761623835077596</c:v>
                </c:pt>
                <c:pt idx="73">
                  <c:v>0.19427868671180376</c:v>
                </c:pt>
                <c:pt idx="74">
                  <c:v>0.19070495141566368</c:v>
                </c:pt>
                <c:pt idx="75">
                  <c:v>0.18684926969762003</c:v>
                </c:pt>
                <c:pt idx="76">
                  <c:v>0.18267082502006682</c:v>
                </c:pt>
                <c:pt idx="77">
                  <c:v>0.17813562022585924</c:v>
                </c:pt>
                <c:pt idx="78">
                  <c:v>0.17321804051937237</c:v>
                </c:pt>
                <c:pt idx="79">
                  <c:v>0.16790209103695214</c:v>
                </c:pt>
                <c:pt idx="80">
                  <c:v>0.16218230483580254</c:v>
                </c:pt>
                <c:pt idx="81">
                  <c:v>0.1560643203782926</c:v>
                </c:pt>
                <c:pt idx="82">
                  <c:v>0.14956512492735222</c:v>
                </c:pt>
                <c:pt idx="83">
                  <c:v>0.14271295487515845</c:v>
                </c:pt>
                <c:pt idx="84">
                  <c:v>0.13554683965611833</c:v>
                </c:pt>
                <c:pt idx="85">
                  <c:v>0.12811577607951199</c:v>
                </c:pt>
                <c:pt idx="86">
                  <c:v>0.12047752721390689</c:v>
                </c:pt>
                <c:pt idx="87">
                  <c:v>0.11269705537765952</c:v>
                </c:pt>
                <c:pt idx="88">
                  <c:v>0.10484462153657007</c:v>
                </c:pt>
                <c:pt idx="89">
                  <c:v>9.6993610945285955E-2</c:v>
                </c:pt>
                <c:pt idx="90">
                  <c:v>8.9218173336745477E-2</c:v>
                </c:pt>
                <c:pt idx="91">
                  <c:v>8.1590790856985243E-2</c:v>
                </c:pt>
                <c:pt idx="92">
                  <c:v>7.4179903905161618E-2</c:v>
                </c:pt>
                <c:pt idx="93">
                  <c:v>6.7047730648344461E-2</c:v>
                </c:pt>
                <c:pt idx="94">
                  <c:v>6.0248408369449037E-2</c:v>
                </c:pt>
                <c:pt idx="95">
                  <c:v>5.3826564009472652E-2</c:v>
                </c:pt>
                <c:pt idx="96">
                  <c:v>4.7816389239399557E-2</c:v>
                </c:pt>
                <c:pt idx="97">
                  <c:v>4.2241255717981617E-2</c:v>
                </c:pt>
                <c:pt idx="98">
                  <c:v>3.7113863486642147E-2</c:v>
                </c:pt>
                <c:pt idx="99">
                  <c:v>3.2436874683056997E-2</c:v>
                </c:pt>
              </c:numCache>
            </c:numRef>
          </c:yVal>
        </c:ser>
        <c:ser>
          <c:idx val="5"/>
          <c:order val="5"/>
          <c:tx>
            <c:strRef>
              <c:f>SimData!$L$6</c:f>
              <c:strCache>
                <c:ptCount val="1"/>
                <c:pt idx="0">
                  <c:v>Price Year 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SimData!$M$13</c:f>
                <c:numCache>
                  <c:formatCode>General</c:formatCode>
                  <c:ptCount val="1"/>
                  <c:pt idx="0">
                    <c:v>0.24659796262198805</c:v>
                  </c:pt>
                </c:numCache>
              </c:numRef>
            </c:minus>
            <c:spPr>
              <a:ln w="381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SimData!$L$13</c:f>
              <c:numCache>
                <c:formatCode>0.000</c:formatCode>
                <c:ptCount val="1"/>
                <c:pt idx="0">
                  <c:v>4.0061430396013558</c:v>
                </c:pt>
              </c:numCache>
            </c:numRef>
          </c:xVal>
          <c:yVal>
            <c:numRef>
              <c:f>SimData!$M$13</c:f>
              <c:numCache>
                <c:formatCode>0.000</c:formatCode>
                <c:ptCount val="1"/>
                <c:pt idx="0">
                  <c:v>0.24659796262198805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SimData!$L$6</c:f>
              <c:strCache>
                <c:ptCount val="1"/>
                <c:pt idx="0">
                  <c:v>Price Year 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SimData!$M$14</c:f>
                <c:numCache>
                  <c:formatCode>General</c:formatCode>
                  <c:ptCount val="1"/>
                  <c:pt idx="0">
                    <c:v>0.10220755084722832</c:v>
                  </c:pt>
                </c:numCache>
              </c:numRef>
            </c:minus>
            <c:spPr>
              <a:ln w="381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SimData!$L$14</c:f>
              <c:numCache>
                <c:formatCode>0.000</c:formatCode>
                <c:ptCount val="1"/>
                <c:pt idx="0">
                  <c:v>6.3067321881831822</c:v>
                </c:pt>
              </c:numCache>
            </c:numRef>
          </c:xVal>
          <c:yVal>
            <c:numRef>
              <c:f>SimData!$M$14</c:f>
              <c:numCache>
                <c:formatCode>0.000</c:formatCode>
                <c:ptCount val="1"/>
                <c:pt idx="0">
                  <c:v>0.10220755084722832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SimData!$L$6</c:f>
              <c:strCache>
                <c:ptCount val="1"/>
                <c:pt idx="0">
                  <c:v>Price Year 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SimData!$M$12</c:f>
                <c:numCache>
                  <c:formatCode>General</c:formatCode>
                  <c:ptCount val="1"/>
                  <c:pt idx="0">
                    <c:v>7.4920107034820535E-2</c:v>
                  </c:pt>
                </c:numCache>
              </c:numRef>
            </c:minus>
            <c:spPr>
              <a:ln w="381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SimData!$L$12</c:f>
              <c:numCache>
                <c:formatCode>0.000</c:formatCode>
                <c:ptCount val="1"/>
                <c:pt idx="0">
                  <c:v>1.4773532891880226</c:v>
                </c:pt>
              </c:numCache>
            </c:numRef>
          </c:xVal>
          <c:yVal>
            <c:numRef>
              <c:f>SimData!$M$12</c:f>
              <c:numCache>
                <c:formatCode>0.000</c:formatCode>
                <c:ptCount val="1"/>
                <c:pt idx="0">
                  <c:v>7.4920107034820535E-2</c:v>
                </c:pt>
              </c:numCache>
            </c:numRef>
          </c:yVal>
          <c:smooth val="1"/>
        </c:ser>
        <c:axId val="53196672"/>
        <c:axId val="53198208"/>
      </c:scatterChart>
      <c:valAx>
        <c:axId val="53196672"/>
        <c:scaling>
          <c:orientation val="minMax"/>
        </c:scaling>
        <c:axPos val="b"/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98208"/>
        <c:crosses val="autoZero"/>
        <c:crossBetween val="midCat"/>
      </c:valAx>
      <c:valAx>
        <c:axId val="53198208"/>
        <c:scaling>
          <c:orientation val="minMax"/>
          <c:min val="0"/>
        </c:scaling>
        <c:delete val="1"/>
        <c:axPos val="l"/>
        <c:numFmt formatCode="0.000" sourceLinked="1"/>
        <c:tickLblPos val="none"/>
        <c:crossAx val="53196672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31487279654215455"/>
          <c:y val="0.89915400361363729"/>
          <c:w val="0.37032209404643335"/>
          <c:h val="7.685076953962712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4</xdr:row>
      <xdr:rowOff>0</xdr:rowOff>
    </xdr:from>
    <xdr:to>
      <xdr:col>22</xdr:col>
      <xdr:colOff>57150</xdr:colOff>
      <xdr:row>21</xdr:row>
      <xdr:rowOff>57150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333375</xdr:colOff>
      <xdr:row>178</xdr:row>
      <xdr:rowOff>0</xdr:rowOff>
    </xdr:from>
    <xdr:to>
      <xdr:col>9</xdr:col>
      <xdr:colOff>209550</xdr:colOff>
      <xdr:row>178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409575</xdr:colOff>
      <xdr:row>109</xdr:row>
      <xdr:rowOff>0</xdr:rowOff>
    </xdr:from>
    <xdr:to>
      <xdr:col>10</xdr:col>
      <xdr:colOff>571500</xdr:colOff>
      <xdr:row>109</xdr:row>
      <xdr:rowOff>0</xdr:rowOff>
    </xdr:to>
    <xdr:graphicFrame macro="">
      <xdr:nvGraphicFramePr>
        <xdr:cNvPr id="1038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53</xdr:row>
      <xdr:rowOff>19050</xdr:rowOff>
    </xdr:from>
    <xdr:to>
      <xdr:col>5</xdr:col>
      <xdr:colOff>419100</xdr:colOff>
      <xdr:row>70</xdr:row>
      <xdr:rowOff>76200</xdr:rowOff>
    </xdr:to>
    <xdr:graphicFrame macro="">
      <xdr:nvGraphicFramePr>
        <xdr:cNvPr id="1179" name="Chart 1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8</xdr:col>
      <xdr:colOff>114300</xdr:colOff>
      <xdr:row>4</xdr:row>
      <xdr:rowOff>28575</xdr:rowOff>
    </xdr:from>
    <xdr:to>
      <xdr:col>13</xdr:col>
      <xdr:colOff>390525</xdr:colOff>
      <xdr:row>20</xdr:row>
      <xdr:rowOff>95250</xdr:rowOff>
    </xdr:to>
    <xdr:pic>
      <xdr:nvPicPr>
        <xdr:cNvPr id="1186" name="Picture 16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839075" y="685800"/>
          <a:ext cx="4848225" cy="250507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8</xdr:col>
      <xdr:colOff>161925</xdr:colOff>
      <xdr:row>25</xdr:row>
      <xdr:rowOff>95250</xdr:rowOff>
    </xdr:from>
    <xdr:to>
      <xdr:col>14</xdr:col>
      <xdr:colOff>161925</xdr:colOff>
      <xdr:row>49</xdr:row>
      <xdr:rowOff>9525</xdr:rowOff>
    </xdr:to>
    <xdr:pic>
      <xdr:nvPicPr>
        <xdr:cNvPr id="1187" name="Picture 16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886700" y="3952875"/>
          <a:ext cx="5486400" cy="357187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  <xdr:twoCellAnchor>
    <xdr:from>
      <xdr:col>12</xdr:col>
      <xdr:colOff>514350</xdr:colOff>
      <xdr:row>37</xdr:row>
      <xdr:rowOff>19050</xdr:rowOff>
    </xdr:from>
    <xdr:to>
      <xdr:col>15</xdr:col>
      <xdr:colOff>819150</xdr:colOff>
      <xdr:row>38</xdr:row>
      <xdr:rowOff>38100</xdr:rowOff>
    </xdr:to>
    <xdr:sp macro="" textlink="">
      <xdr:nvSpPr>
        <xdr:cNvPr id="1188" name="AutoShape 164"/>
        <xdr:cNvSpPr>
          <a:spLocks noChangeArrowheads="1"/>
        </xdr:cNvSpPr>
      </xdr:nvSpPr>
      <xdr:spPr bwMode="auto">
        <a:xfrm>
          <a:off x="11896725" y="5705475"/>
          <a:ext cx="3048000" cy="171450"/>
        </a:xfrm>
        <a:prstGeom prst="leftArrow">
          <a:avLst>
            <a:gd name="adj1" fmla="val 50000"/>
            <a:gd name="adj2" fmla="val 44444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9"/>
  <sheetViews>
    <sheetView topLeftCell="B1" workbookViewId="0"/>
  </sheetViews>
  <sheetFormatPr defaultRowHeight="12"/>
  <sheetData>
    <row r="1" spans="1:13">
      <c r="A1" t="s">
        <v>91</v>
      </c>
    </row>
    <row r="2" spans="1:13">
      <c r="A2" t="s">
        <v>18</v>
      </c>
      <c r="B2" t="str">
        <f ca="1">ADDRESS(ROW(Sheet1!$H$34),COLUMN(Sheet1!$H$34),4,,_xll.WSNAME(Sheet1!$H$34))</f>
        <v>Sheet1!H34</v>
      </c>
      <c r="C2" t="str">
        <f ca="1">ADDRESS(ROW(Sheet1!$H$35),COLUMN(Sheet1!$H$35),4,,_xll.WSNAME(Sheet1!$H$35))</f>
        <v>Sheet1!H35</v>
      </c>
      <c r="D2" t="str">
        <f ca="1">ADDRESS(ROW(Sheet1!$H$36),COLUMN(Sheet1!$H$36),4,,_xll.WSNAME(Sheet1!$H$36))</f>
        <v>Sheet1!H36</v>
      </c>
      <c r="E2" t="str">
        <f ca="1">ADDRESS(ROW(Sheet1!$H$37),COLUMN(Sheet1!$H$37),4,,_xll.WSNAME(Sheet1!$H$37))</f>
        <v>Sheet1!H37</v>
      </c>
      <c r="F2" t="str">
        <f ca="1">ADDRESS(ROW(Sheet1!$H$38),COLUMN(Sheet1!$H$38),4,,_xll.WSNAME(Sheet1!$H$38))</f>
        <v>Sheet1!H38</v>
      </c>
    </row>
    <row r="3" spans="1:13">
      <c r="A3" t="s">
        <v>5</v>
      </c>
      <c r="B3">
        <f>AVERAGE(B9:B108)</f>
        <v>4.0125563474543267</v>
      </c>
      <c r="C3">
        <f>AVERAGE(C9:C108)</f>
        <v>4.0061430396013558</v>
      </c>
      <c r="D3">
        <f>AVERAGE(D9:D108)</f>
        <v>-3.0198402619134868E-5</v>
      </c>
      <c r="E3">
        <f>AVERAGE(E9:E108)</f>
        <v>6.0836387447125163E-5</v>
      </c>
      <c r="F3">
        <f>AVERAGE(F9:F108)</f>
        <v>1.2017492880060342E-7</v>
      </c>
    </row>
    <row r="4" spans="1:13">
      <c r="A4" t="s">
        <v>9</v>
      </c>
      <c r="B4">
        <f>STDEV(B9:B108)</f>
        <v>1.2888299673736616</v>
      </c>
      <c r="C4">
        <f>STDEV(C9:C108)</f>
        <v>1.3711381984569075</v>
      </c>
      <c r="D4">
        <f>STDEV(D9:D108)</f>
        <v>8.3623139267947959E-5</v>
      </c>
      <c r="E4">
        <f>STDEV(E9:E108)</f>
        <v>3.3126482145674725E-4</v>
      </c>
      <c r="F4">
        <f>STDEV(F9:F108)</f>
        <v>6.4436443940589903E-7</v>
      </c>
    </row>
    <row r="5" spans="1:13">
      <c r="A5" t="s">
        <v>11</v>
      </c>
      <c r="B5">
        <f>100*B4/B3</f>
        <v>32.119921959259962</v>
      </c>
      <c r="C5">
        <f>100*C4/C3</f>
        <v>34.225892208615377</v>
      </c>
      <c r="D5">
        <f>100*D4/D3</f>
        <v>-276.91245898867879</v>
      </c>
      <c r="E5">
        <f>100*E4/E3</f>
        <v>544.51757469106803</v>
      </c>
      <c r="F5">
        <f>100*F4/F3</f>
        <v>536.18874239155241</v>
      </c>
      <c r="I5" t="s">
        <v>80</v>
      </c>
    </row>
    <row r="6" spans="1:13">
      <c r="A6" t="s">
        <v>6</v>
      </c>
      <c r="B6">
        <f>MIN(B9:B108)</f>
        <v>0.6334840479377426</v>
      </c>
      <c r="C6">
        <f>MIN(C9:C108)</f>
        <v>0.65797154751893849</v>
      </c>
      <c r="D6">
        <f>MIN(D9:D108)</f>
        <v>-9.9999999747524271E-5</v>
      </c>
      <c r="E6">
        <f>MIN(E9:E108)</f>
        <v>-9.9999999747524271E-5</v>
      </c>
      <c r="F6">
        <f>MIN(F9:F108)</f>
        <v>3.3087224502121107E-24</v>
      </c>
      <c r="J6" t="str">
        <f>SimData!$B$8</f>
        <v>Price Year 1</v>
      </c>
      <c r="L6" t="str">
        <f>SimData!$C$8</f>
        <v>Price Year 2</v>
      </c>
    </row>
    <row r="7" spans="1:13">
      <c r="A7" t="s">
        <v>7</v>
      </c>
      <c r="B7">
        <f>MAX(B9:B108)</f>
        <v>7.8966776395892673</v>
      </c>
      <c r="C7">
        <f>MAX(C9:C108)</f>
        <v>6.9886985946328659</v>
      </c>
      <c r="D7">
        <f>MAX(D9:D108)</f>
        <v>4.9550503172213212E-4</v>
      </c>
      <c r="E7">
        <f>MAX(E9:E108)</f>
        <v>2.3713117939223594E-3</v>
      </c>
      <c r="F7">
        <f>MAX(F9:F108)</f>
        <v>5.6331196239447831E-6</v>
      </c>
      <c r="I7" t="s">
        <v>81</v>
      </c>
      <c r="J7">
        <f>MIN(SimData!$B$9:$B$108)</f>
        <v>0.6334840479377426</v>
      </c>
      <c r="L7">
        <f>MIN(SimData!$C$9:$C$108)</f>
        <v>0.65797154751893849</v>
      </c>
    </row>
    <row r="8" spans="1:13">
      <c r="A8" t="s">
        <v>12</v>
      </c>
      <c r="B8" t="str">
        <f>Sheet1!$G$34</f>
        <v>Price Year 1</v>
      </c>
      <c r="C8" t="str">
        <f>Sheet1!$G$35</f>
        <v>Price Year 2</v>
      </c>
      <c r="D8" t="str">
        <f>Sheet1!$G$36</f>
        <v>Stocks 1</v>
      </c>
      <c r="E8" t="str">
        <f>Sheet1!$G$37</f>
        <v>Stocks 2</v>
      </c>
      <c r="F8" t="str">
        <f>Sheet1!$G$38</f>
        <v>Objective Funct.</v>
      </c>
      <c r="I8" t="s">
        <v>82</v>
      </c>
      <c r="J8">
        <f>MAX(SimData!$B$9:$B$108)</f>
        <v>7.8966776395892673</v>
      </c>
      <c r="L8">
        <f>MAX(SimData!$C$9:$C$108)</f>
        <v>6.9886985946328659</v>
      </c>
    </row>
    <row r="9" spans="1:13">
      <c r="A9">
        <v>1</v>
      </c>
      <c r="B9">
        <v>5.7395834917823905</v>
      </c>
      <c r="C9">
        <v>1.8684944049720913</v>
      </c>
      <c r="D9">
        <v>-9.9999999747524271E-5</v>
      </c>
      <c r="E9">
        <v>-9.9999999747524271E-5</v>
      </c>
      <c r="F9">
        <v>1.9999999899009708E-8</v>
      </c>
      <c r="I9" t="s">
        <v>83</v>
      </c>
      <c r="J9">
        <f>_xll.BANDWIDTH(SimData!$B$9:$B$108)</f>
        <v>0.50887021016004519</v>
      </c>
      <c r="L9">
        <f>_xll.BANDWIDTH(SimData!$C$9:$C$108)</f>
        <v>0.57861154554302896</v>
      </c>
    </row>
    <row r="10" spans="1:13">
      <c r="A10">
        <v>2</v>
      </c>
      <c r="B10">
        <v>4.5315963514685498</v>
      </c>
      <c r="C10">
        <v>5.5123422451665105</v>
      </c>
      <c r="D10">
        <v>-9.9999999747524271E-5</v>
      </c>
      <c r="E10">
        <v>-9.9999999747524271E-5</v>
      </c>
      <c r="F10">
        <v>1.9999999899009708E-8</v>
      </c>
      <c r="I10" t="s">
        <v>84</v>
      </c>
      <c r="J10" t="s">
        <v>88</v>
      </c>
      <c r="L10" t="s">
        <v>88</v>
      </c>
    </row>
    <row r="11" spans="1:13">
      <c r="A11">
        <v>3</v>
      </c>
      <c r="B11">
        <v>3.5867310099380481</v>
      </c>
      <c r="C11">
        <v>4.2753160718956682</v>
      </c>
      <c r="D11">
        <v>0</v>
      </c>
      <c r="E11">
        <v>0</v>
      </c>
      <c r="F11">
        <v>5.3766739815946799E-24</v>
      </c>
      <c r="I11" t="s">
        <v>50</v>
      </c>
      <c r="J11" s="12">
        <v>0.95</v>
      </c>
      <c r="L11" s="12">
        <f>$J$11</f>
        <v>0.95</v>
      </c>
    </row>
    <row r="12" spans="1:13">
      <c r="A12">
        <v>4</v>
      </c>
      <c r="B12">
        <v>2.8223520044097477</v>
      </c>
      <c r="C12">
        <v>3.8677464839561018</v>
      </c>
      <c r="D12">
        <v>0</v>
      </c>
      <c r="E12">
        <v>0</v>
      </c>
      <c r="F12">
        <v>3.5155176033503676E-24</v>
      </c>
      <c r="I12" t="s">
        <v>85</v>
      </c>
      <c r="J12" s="3">
        <f>_xll.QUANTILE(SimData!$B$9:$B$108,(1-$J$11)/2)</f>
        <v>1.0791594355594849</v>
      </c>
      <c r="K12" s="3">
        <f>_xll.PDENSITY($J$12,SimData!$B$9:$B$108,$J$9,$J$10,0)</f>
        <v>2.5433580030526093E-2</v>
      </c>
      <c r="L12" s="3">
        <f>_xll.QUANTILE(SimData!$C$9:$C$108,(1-$L$11)/2)</f>
        <v>1.4773532891880226</v>
      </c>
      <c r="M12" s="3">
        <f>_xll.PDENSITY($L$12,SimData!$C$9:$C$108,$L$9,$L$10,0)</f>
        <v>7.4920107034820535E-2</v>
      </c>
    </row>
    <row r="13" spans="1:13">
      <c r="A13">
        <v>5</v>
      </c>
      <c r="B13">
        <v>3.0464211841134103</v>
      </c>
      <c r="C13">
        <v>5.7085586163109623</v>
      </c>
      <c r="D13">
        <v>4.9550503172213212E-4</v>
      </c>
      <c r="E13">
        <v>0</v>
      </c>
      <c r="F13">
        <v>2.4552523646195116E-7</v>
      </c>
      <c r="I13" t="s">
        <v>86</v>
      </c>
      <c r="J13" s="3">
        <f>AVERAGE(SimData!$B$9:$B$108)</f>
        <v>4.0125563474543267</v>
      </c>
      <c r="K13" s="3">
        <f>_xll.PDENSITY($J$13,SimData!$B$9:$B$108,$J$9,$J$10,0)</f>
        <v>0.31006388555256303</v>
      </c>
      <c r="L13" s="3">
        <f>AVERAGE(SimData!$C$9:$C$108)</f>
        <v>4.0061430396013558</v>
      </c>
      <c r="M13" s="3">
        <f>_xll.PDENSITY($L$13,SimData!$C$9:$C$108,$L$9,$L$10,0)</f>
        <v>0.24659796262198805</v>
      </c>
    </row>
    <row r="14" spans="1:13">
      <c r="A14">
        <v>6</v>
      </c>
      <c r="B14">
        <v>3.3703592225535801</v>
      </c>
      <c r="C14">
        <v>5.7951163942186747</v>
      </c>
      <c r="D14">
        <v>-9.999999929277692E-5</v>
      </c>
      <c r="E14">
        <v>0</v>
      </c>
      <c r="F14">
        <v>9.9999998585553894E-9</v>
      </c>
      <c r="I14" t="s">
        <v>87</v>
      </c>
      <c r="J14" s="3">
        <f>_xll.QUANTILE(SimData!$B$9:$B$108,1-(1-$J$11)/2)</f>
        <v>7.2989841810692093</v>
      </c>
      <c r="K14" s="3">
        <f>_xll.PDENSITY($J$14,SimData!$B$9:$B$108,$J$9,$J$10,0)</f>
        <v>2.3204158794560479E-2</v>
      </c>
      <c r="L14" s="3">
        <f>_xll.QUANTILE(SimData!$C$9:$C$108,1-(1-$L$11)/2)</f>
        <v>6.3067321881831822</v>
      </c>
      <c r="M14" s="3">
        <f>_xll.PDENSITY($L$14,SimData!$C$9:$C$108,$L$9,$L$10,0)</f>
        <v>0.10220755084722832</v>
      </c>
    </row>
    <row r="15" spans="1:13">
      <c r="A15">
        <v>7</v>
      </c>
      <c r="B15">
        <v>4.3952144680756868</v>
      </c>
      <c r="C15">
        <v>2.3386006515588487</v>
      </c>
      <c r="D15">
        <v>0</v>
      </c>
      <c r="E15">
        <v>0</v>
      </c>
      <c r="F15">
        <v>5.3766739815946799E-24</v>
      </c>
      <c r="I15">
        <v>1</v>
      </c>
      <c r="J15" s="3">
        <f>$J$7</f>
        <v>0.6334840479377426</v>
      </c>
      <c r="K15" s="3">
        <f>_xll.PDENSITY($J$15,SimData!$B$9:$B$108,$J$9,$J$10,0)</f>
        <v>2.1678634787845531E-2</v>
      </c>
      <c r="L15" s="3">
        <f>$L$7</f>
        <v>0.65797154751893849</v>
      </c>
      <c r="M15" s="3">
        <f>_xll.PDENSITY($L$15,SimData!$C$9:$C$108,$L$9,$L$10,0)</f>
        <v>1.9436138202421665E-2</v>
      </c>
    </row>
    <row r="16" spans="1:13">
      <c r="A16">
        <v>8</v>
      </c>
      <c r="B16">
        <v>5.1306371941407871</v>
      </c>
      <c r="C16">
        <v>4.9926200746130815</v>
      </c>
      <c r="D16">
        <v>0</v>
      </c>
      <c r="E16">
        <v>0</v>
      </c>
      <c r="F16">
        <v>3.5155176033503676E-24</v>
      </c>
      <c r="I16">
        <v>2</v>
      </c>
      <c r="J16" s="3">
        <f t="shared" ref="J16:J47" si="0">1/99*($J$8-$J$7)+J15</f>
        <v>0.70684963977260651</v>
      </c>
      <c r="K16" s="3">
        <f>_xll.PDENSITY($J$16,SimData!$B$9:$B$108,$J$9,$J$10,0)</f>
        <v>2.2731098180458893E-2</v>
      </c>
      <c r="L16" s="3">
        <f t="shared" ref="L16:L47" si="1">1/99*($L$8-$L$7)+L15</f>
        <v>0.72191828536857416</v>
      </c>
      <c r="M16" s="3">
        <f>_xll.PDENSITY($L$16,SimData!$C$9:$C$108,$L$9,$L$10,0)</f>
        <v>2.1965008604339947E-2</v>
      </c>
    </row>
    <row r="17" spans="1:13">
      <c r="A17">
        <v>9</v>
      </c>
      <c r="B17">
        <v>2.641572454989304</v>
      </c>
      <c r="C17">
        <v>3.993131634792956</v>
      </c>
      <c r="D17">
        <v>0</v>
      </c>
      <c r="E17">
        <v>0</v>
      </c>
      <c r="F17">
        <v>7.651420666115506E-24</v>
      </c>
      <c r="I17">
        <v>3</v>
      </c>
      <c r="J17" s="3">
        <f t="shared" si="0"/>
        <v>0.78021523160747042</v>
      </c>
      <c r="K17" s="3">
        <f>_xll.PDENSITY($J$17,SimData!$B$9:$B$108,$J$9,$J$10,0)</f>
        <v>2.3546715202104693E-2</v>
      </c>
      <c r="L17" s="3">
        <f t="shared" si="1"/>
        <v>0.78586502321820983</v>
      </c>
      <c r="M17" s="3">
        <f>_xll.PDENSITY($L$17,SimData!$C$9:$C$108,$L$9,$L$10,0)</f>
        <v>2.4771535765368148E-2</v>
      </c>
    </row>
    <row r="18" spans="1:13">
      <c r="A18">
        <v>10</v>
      </c>
      <c r="B18">
        <v>2.3651563319073117</v>
      </c>
      <c r="C18">
        <v>0.65797154751893849</v>
      </c>
      <c r="D18">
        <v>0</v>
      </c>
      <c r="E18">
        <v>0</v>
      </c>
      <c r="F18">
        <v>6.6174449004242214E-24</v>
      </c>
      <c r="I18">
        <v>4</v>
      </c>
      <c r="J18" s="3">
        <f t="shared" si="0"/>
        <v>0.85358082344233432</v>
      </c>
      <c r="K18" s="3">
        <f>_xll.PDENSITY($J$18,SimData!$B$9:$B$108,$J$9,$J$10,0)</f>
        <v>2.4152670087062424E-2</v>
      </c>
      <c r="L18" s="3">
        <f t="shared" si="1"/>
        <v>0.84981176106784551</v>
      </c>
      <c r="M18" s="3">
        <f>_xll.PDENSITY($L$18,SimData!$C$9:$C$108,$L$9,$L$10,0)</f>
        <v>2.7875264847332177E-2</v>
      </c>
    </row>
    <row r="19" spans="1:13">
      <c r="A19">
        <v>11</v>
      </c>
      <c r="B19">
        <v>3.5333693838427402</v>
      </c>
      <c r="C19">
        <v>3.1228012412173052</v>
      </c>
      <c r="D19">
        <v>-9.9999999747524271E-5</v>
      </c>
      <c r="E19">
        <v>5.4404052116296953E-4</v>
      </c>
      <c r="F19">
        <v>3.0598008861678032E-7</v>
      </c>
      <c r="I19">
        <v>5</v>
      </c>
      <c r="J19" s="3">
        <f t="shared" si="0"/>
        <v>0.92694641527719823</v>
      </c>
      <c r="K19" s="3">
        <f>_xll.PDENSITY($J$19,SimData!$B$9:$B$108,$J$9,$J$10,0)</f>
        <v>2.4604261155462274E-2</v>
      </c>
      <c r="L19" s="3">
        <f t="shared" si="1"/>
        <v>0.91375849891748118</v>
      </c>
      <c r="M19" s="3">
        <f>_xll.PDENSITY($L$19,SimData!$C$9:$C$108,$L$9,$L$10,0)</f>
        <v>3.1292506121709862E-2</v>
      </c>
    </row>
    <row r="20" spans="1:13">
      <c r="A20">
        <v>12</v>
      </c>
      <c r="B20">
        <v>4.0251133080289687</v>
      </c>
      <c r="C20">
        <v>2.5924358899719078</v>
      </c>
      <c r="D20">
        <v>-9.9999999747524271E-5</v>
      </c>
      <c r="E20">
        <v>-9.999999929277692E-5</v>
      </c>
      <c r="F20">
        <v>1.9999999808060237E-8</v>
      </c>
      <c r="I20">
        <v>6</v>
      </c>
      <c r="J20" s="3">
        <f t="shared" si="0"/>
        <v>1.0003120071120621</v>
      </c>
      <c r="K20" s="3">
        <f>_xll.PDENSITY($J$20,SimData!$B$9:$B$108,$J$9,$J$10,0)</f>
        <v>2.4983889512610612E-2</v>
      </c>
      <c r="L20" s="3">
        <f t="shared" si="1"/>
        <v>0.97770523676711685</v>
      </c>
      <c r="M20" s="3">
        <f>_xll.PDENSITY($L$20,SimData!$C$9:$C$108,$L$9,$L$10,0)</f>
        <v>3.5035146169828592E-2</v>
      </c>
    </row>
    <row r="21" spans="1:13">
      <c r="A21">
        <v>13</v>
      </c>
      <c r="B21">
        <v>2.7561454808628993</v>
      </c>
      <c r="C21">
        <v>3.3931544713443236</v>
      </c>
      <c r="D21">
        <v>0</v>
      </c>
      <c r="E21">
        <v>0</v>
      </c>
      <c r="F21">
        <v>5.3766739815946799E-24</v>
      </c>
      <c r="I21">
        <v>7</v>
      </c>
      <c r="J21" s="3">
        <f t="shared" si="0"/>
        <v>1.073677598946926</v>
      </c>
      <c r="K21" s="3">
        <f>_xll.PDENSITY($J$21,SimData!$B$9:$B$108,$J$9,$J$10,0)</f>
        <v>2.5397886835415349E-2</v>
      </c>
      <c r="L21" s="3">
        <f t="shared" si="1"/>
        <v>1.0416519746167525</v>
      </c>
      <c r="M21" s="3">
        <f>_xll.PDENSITY($L$21,SimData!$C$9:$C$108,$L$9,$L$10,0)</f>
        <v>3.910958126794039E-2</v>
      </c>
    </row>
    <row r="22" spans="1:13">
      <c r="A22">
        <v>14</v>
      </c>
      <c r="B22">
        <v>4.5079370847600471</v>
      </c>
      <c r="C22">
        <v>5.1867012009685718</v>
      </c>
      <c r="D22">
        <v>0</v>
      </c>
      <c r="E22">
        <v>2.4774602616162156E-4</v>
      </c>
      <c r="F22">
        <v>6.1378093478874883E-8</v>
      </c>
      <c r="I22">
        <v>8</v>
      </c>
      <c r="J22" s="3">
        <f t="shared" si="0"/>
        <v>1.14704319078179</v>
      </c>
      <c r="K22" s="3">
        <f>_xll.PDENSITY($J$22,SimData!$B$9:$B$108,$J$9,$J$10,0)</f>
        <v>2.597145528730305E-2</v>
      </c>
      <c r="L22" s="3">
        <f t="shared" si="1"/>
        <v>1.1055987124663882</v>
      </c>
      <c r="M22" s="3">
        <f>_xll.PDENSITY($L$22,SimData!$C$9:$C$108,$L$9,$L$10,0)</f>
        <v>4.3515861131553438E-2</v>
      </c>
    </row>
    <row r="23" spans="1:13">
      <c r="A23">
        <v>15</v>
      </c>
      <c r="B23">
        <v>4.9489735690815415</v>
      </c>
      <c r="C23">
        <v>5.4102759137961698</v>
      </c>
      <c r="D23">
        <v>0</v>
      </c>
      <c r="E23">
        <v>3.3629808740442968E-4</v>
      </c>
      <c r="F23">
        <v>1.1309640359187744E-7</v>
      </c>
      <c r="I23">
        <v>9</v>
      </c>
      <c r="J23" s="3">
        <f t="shared" si="0"/>
        <v>1.2204087826166539</v>
      </c>
      <c r="K23" s="3">
        <f>_xll.PDENSITY($J$23,SimData!$B$9:$B$108,$J$9,$J$10,0)</f>
        <v>2.6842166277283551E-2</v>
      </c>
      <c r="L23" s="3">
        <f t="shared" si="1"/>
        <v>1.1695454503160239</v>
      </c>
      <c r="M23" s="3">
        <f>_xll.PDENSITY($L$23,SimData!$C$9:$C$108,$L$9,$L$10,0)</f>
        <v>4.8247117795137469E-2</v>
      </c>
    </row>
    <row r="24" spans="1:13">
      <c r="A24">
        <v>16</v>
      </c>
      <c r="B24">
        <v>4.9052486675154743</v>
      </c>
      <c r="C24">
        <v>1.4773532891880223</v>
      </c>
      <c r="D24">
        <v>0</v>
      </c>
      <c r="E24">
        <v>0</v>
      </c>
      <c r="F24">
        <v>5.3766739815946799E-24</v>
      </c>
      <c r="I24">
        <v>10</v>
      </c>
      <c r="J24" s="3">
        <f t="shared" si="0"/>
        <v>1.2937743744515178</v>
      </c>
      <c r="K24" s="3">
        <f>_xll.PDENSITY($J$24,SimData!$B$9:$B$108,$J$9,$J$10,0)</f>
        <v>2.8152571878262218E-2</v>
      </c>
      <c r="L24" s="3">
        <f t="shared" si="1"/>
        <v>1.2334921881656595</v>
      </c>
      <c r="M24" s="3">
        <f>_xll.PDENSITY($L$24,SimData!$C$9:$C$108,$L$9,$L$10,0)</f>
        <v>5.3289333233557099E-2</v>
      </c>
    </row>
    <row r="25" spans="1:13">
      <c r="A25">
        <v>17</v>
      </c>
      <c r="B25">
        <v>2.5101204081126998</v>
      </c>
      <c r="C25">
        <v>3.5501034928281379</v>
      </c>
      <c r="D25">
        <v>-9.9999999747524271E-5</v>
      </c>
      <c r="E25">
        <v>0</v>
      </c>
      <c r="F25">
        <v>9.999999949504859E-9</v>
      </c>
      <c r="I25">
        <v>11</v>
      </c>
      <c r="J25" s="3">
        <f t="shared" si="0"/>
        <v>1.3671399662863817</v>
      </c>
      <c r="K25" s="3">
        <f>_xll.PDENSITY($J$25,SimData!$B$9:$B$108,$J$9,$J$10,0)</f>
        <v>3.0042513825904126E-2</v>
      </c>
      <c r="L25" s="3">
        <f t="shared" si="1"/>
        <v>1.2974389260152952</v>
      </c>
      <c r="M25" s="3">
        <f>_xll.PDENSITY($L$25,SimData!$C$9:$C$108,$L$9,$L$10,0)</f>
        <v>5.8621472613039551E-2</v>
      </c>
    </row>
    <row r="26" spans="1:13">
      <c r="A26">
        <v>18</v>
      </c>
      <c r="B26">
        <v>3.436069016689856</v>
      </c>
      <c r="C26">
        <v>4.0064249041292745</v>
      </c>
      <c r="D26">
        <v>0</v>
      </c>
      <c r="E26">
        <v>1.2046553138134186E-4</v>
      </c>
      <c r="F26">
        <v>1.4511944250989067E-8</v>
      </c>
      <c r="I26">
        <v>12</v>
      </c>
      <c r="J26" s="3">
        <f t="shared" si="0"/>
        <v>1.4405055581212456</v>
      </c>
      <c r="K26" s="3">
        <f>_xll.PDENSITY($J$26,SimData!$B$9:$B$108,$J$9,$J$10,0)</f>
        <v>3.2641673504431708E-2</v>
      </c>
      <c r="L26" s="3">
        <f t="shared" si="1"/>
        <v>1.3613856638649309</v>
      </c>
      <c r="M26" s="3">
        <f>_xll.PDENSITY($L$26,SimData!$C$9:$C$108,$L$9,$L$10,0)</f>
        <v>6.4215980734927791E-2</v>
      </c>
    </row>
    <row r="27" spans="1:13">
      <c r="A27">
        <v>19</v>
      </c>
      <c r="B27">
        <v>2.2634258092930137</v>
      </c>
      <c r="C27">
        <v>4.4529115044022953</v>
      </c>
      <c r="D27">
        <v>0</v>
      </c>
      <c r="E27">
        <v>0</v>
      </c>
      <c r="F27">
        <v>1.0339757656912846E-23</v>
      </c>
      <c r="I27">
        <v>13</v>
      </c>
      <c r="J27" s="3">
        <f t="shared" si="0"/>
        <v>1.5138711499561095</v>
      </c>
      <c r="K27" s="3">
        <f>_xll.PDENSITY($J$27,SimData!$B$9:$B$108,$J$9,$J$10,0)</f>
        <v>3.6062807497392199E-2</v>
      </c>
      <c r="L27" s="3">
        <f t="shared" si="1"/>
        <v>1.4253324017145665</v>
      </c>
      <c r="M27" s="3">
        <f>_xll.PDENSITY($L$27,SimData!$C$9:$C$108,$L$9,$L$10,0)</f>
        <v>7.0039610578171554E-2</v>
      </c>
    </row>
    <row r="28" spans="1:13">
      <c r="A28">
        <v>20</v>
      </c>
      <c r="B28">
        <v>4.1418444370131553</v>
      </c>
      <c r="C28">
        <v>4.0777879141446576</v>
      </c>
      <c r="D28">
        <v>0</v>
      </c>
      <c r="E28">
        <v>0</v>
      </c>
      <c r="F28">
        <v>5.9970594410094506E-24</v>
      </c>
      <c r="I28">
        <v>14</v>
      </c>
      <c r="J28" s="3">
        <f t="shared" si="0"/>
        <v>1.5872367417909734</v>
      </c>
      <c r="K28" s="3">
        <f>_xll.PDENSITY($J$28,SimData!$B$9:$B$108,$J$9,$J$10,0)</f>
        <v>4.0395981694289269E-2</v>
      </c>
      <c r="L28" s="3">
        <f t="shared" si="1"/>
        <v>1.4892791395642022</v>
      </c>
      <c r="M28" s="3">
        <f>_xll.PDENSITY($L$28,SimData!$C$9:$C$108,$L$9,$L$10,0)</f>
        <v>7.6054528015537609E-2</v>
      </c>
    </row>
    <row r="29" spans="1:13">
      <c r="A29">
        <v>21</v>
      </c>
      <c r="B29">
        <v>5.5962467030115608</v>
      </c>
      <c r="C29">
        <v>5.1817937969203127</v>
      </c>
      <c r="D29">
        <v>-9.9999999747524271E-5</v>
      </c>
      <c r="E29">
        <v>7.3565387037888286E-4</v>
      </c>
      <c r="F29">
        <v>5.511866169529351E-7</v>
      </c>
      <c r="I29">
        <v>15</v>
      </c>
      <c r="J29" s="3">
        <f t="shared" si="0"/>
        <v>1.6606023336258373</v>
      </c>
      <c r="K29" s="3">
        <f>_xll.PDENSITY($J$29,SimData!$B$9:$B$108,$J$9,$J$10,0)</f>
        <v>4.5703982056766311E-2</v>
      </c>
      <c r="L29" s="3">
        <f t="shared" si="1"/>
        <v>1.5532258774138379</v>
      </c>
      <c r="M29" s="3">
        <f>_xll.PDENSITY($L$29,SimData!$C$9:$C$108,$L$9,$L$10,0)</f>
        <v>8.2219618384855059E-2</v>
      </c>
    </row>
    <row r="30" spans="1:13">
      <c r="A30">
        <v>22</v>
      </c>
      <c r="B30">
        <v>4.9117193819268836</v>
      </c>
      <c r="C30">
        <v>6.9886985946328659</v>
      </c>
      <c r="D30">
        <v>0</v>
      </c>
      <c r="E30">
        <v>0</v>
      </c>
      <c r="F30">
        <v>7.4446255129772491E-24</v>
      </c>
      <c r="I30">
        <v>16</v>
      </c>
      <c r="J30" s="3">
        <f t="shared" si="0"/>
        <v>1.7339679254607012</v>
      </c>
      <c r="K30" s="3">
        <f>_xll.PDENSITY($J$30,SimData!$B$9:$B$108,$J$9,$J$10,0)</f>
        <v>5.2018970675035164E-2</v>
      </c>
      <c r="L30" s="3">
        <f t="shared" si="1"/>
        <v>1.6171726152634736</v>
      </c>
      <c r="M30" s="3">
        <f>_xll.PDENSITY($L$30,SimData!$C$9:$C$108,$L$9,$L$10,0)</f>
        <v>8.8491910345454755E-2</v>
      </c>
    </row>
    <row r="31" spans="1:13">
      <c r="A31">
        <v>23</v>
      </c>
      <c r="B31">
        <v>3.3404988047682256</v>
      </c>
      <c r="C31">
        <v>2.1982339920261116</v>
      </c>
      <c r="D31">
        <v>0</v>
      </c>
      <c r="E31">
        <v>0</v>
      </c>
      <c r="F31">
        <v>1.2614504341433672E-23</v>
      </c>
      <c r="I31">
        <v>17</v>
      </c>
      <c r="J31" s="3">
        <f t="shared" si="0"/>
        <v>1.8073335172955651</v>
      </c>
      <c r="K31" s="3">
        <f>_xll.PDENSITY($J$31,SimData!$B$9:$B$108,$J$9,$J$10,0)</f>
        <v>5.9340393379372317E-2</v>
      </c>
      <c r="L31" s="3">
        <f t="shared" si="1"/>
        <v>1.6811193531131092</v>
      </c>
      <c r="M31" s="3">
        <f>_xll.PDENSITY($L$31,SimData!$C$9:$C$108,$L$9,$L$10,0)</f>
        <v>9.4828030914916692E-2</v>
      </c>
    </row>
    <row r="32" spans="1:13">
      <c r="A32">
        <v>24</v>
      </c>
      <c r="B32">
        <v>5.042862885514598</v>
      </c>
      <c r="C32">
        <v>6.3067321881831822</v>
      </c>
      <c r="D32">
        <v>-9.9999999747524271E-5</v>
      </c>
      <c r="E32">
        <v>-9.9999999747524271E-5</v>
      </c>
      <c r="F32">
        <v>1.9999999899009708E-8</v>
      </c>
      <c r="I32">
        <v>18</v>
      </c>
      <c r="J32" s="3">
        <f t="shared" si="0"/>
        <v>1.880699109130429</v>
      </c>
      <c r="K32" s="3">
        <f>_xll.PDENSITY($J$32,SimData!$B$9:$B$108,$J$9,$J$10,0)</f>
        <v>6.7634138793197282E-2</v>
      </c>
      <c r="L32" s="3">
        <f t="shared" si="1"/>
        <v>1.7450660909627449</v>
      </c>
      <c r="M32" s="3">
        <f>_xll.PDENSITY($L$32,SimData!$C$9:$C$108,$L$9,$L$10,0)</f>
        <v>0.10118561214684382</v>
      </c>
    </row>
    <row r="33" spans="1:13">
      <c r="A33">
        <v>25</v>
      </c>
      <c r="B33">
        <v>2.6491456104012183</v>
      </c>
      <c r="C33">
        <v>4.8118472816453037</v>
      </c>
      <c r="D33">
        <v>0</v>
      </c>
      <c r="E33">
        <v>0</v>
      </c>
      <c r="F33">
        <v>3.3087224502121107E-24</v>
      </c>
      <c r="I33">
        <v>19</v>
      </c>
      <c r="J33" s="3">
        <f t="shared" si="0"/>
        <v>1.9540647009652929</v>
      </c>
      <c r="K33" s="3">
        <f>_xll.PDENSITY($J$33,SimData!$B$9:$B$108,$J$9,$J$10,0)</f>
        <v>7.6832990566019249E-2</v>
      </c>
      <c r="L33" s="3">
        <f t="shared" si="1"/>
        <v>1.8090128288123806</v>
      </c>
      <c r="M33" s="3">
        <f>_xll.PDENSITY($L$33,SimData!$C$9:$C$108,$L$9,$L$10,0)</f>
        <v>0.10752458289506799</v>
      </c>
    </row>
    <row r="34" spans="1:13">
      <c r="A34">
        <v>26</v>
      </c>
      <c r="B34">
        <v>4.1669556895739914</v>
      </c>
      <c r="C34">
        <v>2.7522836804941342</v>
      </c>
      <c r="D34">
        <v>-9.999999929277692E-5</v>
      </c>
      <c r="E34">
        <v>-9.999999929277692E-5</v>
      </c>
      <c r="F34">
        <v>1.9999999717110769E-8</v>
      </c>
      <c r="I34">
        <v>20</v>
      </c>
      <c r="J34" s="3">
        <f t="shared" si="0"/>
        <v>2.0274302928001569</v>
      </c>
      <c r="K34" s="3">
        <f>_xll.PDENSITY($J$34,SimData!$B$9:$B$108,$J$9,$J$10,0)</f>
        <v>8.6838479879335573E-2</v>
      </c>
      <c r="L34" s="3">
        <f t="shared" si="1"/>
        <v>1.8729595666620162</v>
      </c>
      <c r="M34" s="3">
        <f>_xll.PDENSITY($L$34,SimData!$C$9:$C$108,$L$9,$L$10,0)</f>
        <v>0.11380829605334744</v>
      </c>
    </row>
    <row r="35" spans="1:13">
      <c r="A35">
        <v>27</v>
      </c>
      <c r="B35">
        <v>2.7068710909784839</v>
      </c>
      <c r="C35">
        <v>3.7693736815311798</v>
      </c>
      <c r="D35">
        <v>0</v>
      </c>
      <c r="E35">
        <v>0</v>
      </c>
      <c r="F35">
        <v>3.5155176033503676E-24</v>
      </c>
      <c r="I35">
        <v>21</v>
      </c>
      <c r="J35" s="3">
        <f t="shared" si="0"/>
        <v>2.1007958846350205</v>
      </c>
      <c r="K35" s="3">
        <f>_xll.PDENSITY($J$35,SimData!$B$9:$B$108,$J$9,$J$10,0)</f>
        <v>9.7524296698289492E-2</v>
      </c>
      <c r="L35" s="3">
        <f t="shared" si="1"/>
        <v>1.9369063045116519</v>
      </c>
      <c r="M35" s="3">
        <f>_xll.PDENSITY($L$35,SimData!$C$9:$C$108,$L$9,$L$10,0)</f>
        <v>0.12000445973370327</v>
      </c>
    </row>
    <row r="36" spans="1:13">
      <c r="A36">
        <v>28</v>
      </c>
      <c r="B36">
        <v>4.3719617773040698</v>
      </c>
      <c r="C36">
        <v>3.9097062016843767</v>
      </c>
      <c r="D36">
        <v>0</v>
      </c>
      <c r="E36">
        <v>0</v>
      </c>
      <c r="F36">
        <v>3.3087224502121107E-24</v>
      </c>
      <c r="I36">
        <v>22</v>
      </c>
      <c r="J36" s="3">
        <f t="shared" si="0"/>
        <v>2.1741614764698842</v>
      </c>
      <c r="K36" s="3">
        <f>_xll.PDENSITY($J$36,SimData!$B$9:$B$108,$J$9,$J$10,0)</f>
        <v>0.10874141420582355</v>
      </c>
      <c r="L36" s="3">
        <f t="shared" si="1"/>
        <v>2.0008530423612876</v>
      </c>
      <c r="M36" s="3">
        <f>_xll.PDENSITY($L$36,SimData!$C$9:$C$108,$L$9,$L$10,0)</f>
        <v>0.12608585732348862</v>
      </c>
    </row>
    <row r="37" spans="1:13">
      <c r="A37">
        <v>29</v>
      </c>
      <c r="B37">
        <v>2.7540596665502513</v>
      </c>
      <c r="C37">
        <v>2.0354670770967811</v>
      </c>
      <c r="D37">
        <v>0</v>
      </c>
      <c r="E37">
        <v>0</v>
      </c>
      <c r="F37">
        <v>1.5302841332231012E-23</v>
      </c>
      <c r="I37">
        <v>23</v>
      </c>
      <c r="J37" s="3">
        <f t="shared" si="0"/>
        <v>2.2475270683047479</v>
      </c>
      <c r="K37" s="3">
        <f>_xll.PDENSITY($J$37,SimData!$B$9:$B$108,$J$9,$J$10,0)</f>
        <v>0.12032498796218011</v>
      </c>
      <c r="L37" s="3">
        <f t="shared" si="1"/>
        <v>2.0647997802109233</v>
      </c>
      <c r="M37" s="3">
        <f>_xll.PDENSITY($L$37,SimData!$C$9:$C$108,$L$9,$L$10,0)</f>
        <v>0.13203085406686027</v>
      </c>
    </row>
    <row r="38" spans="1:13">
      <c r="A38">
        <v>30</v>
      </c>
      <c r="B38">
        <v>3.9830104700140572</v>
      </c>
      <c r="C38">
        <v>5.7773057773511445</v>
      </c>
      <c r="D38">
        <v>0</v>
      </c>
      <c r="E38">
        <v>0</v>
      </c>
      <c r="F38">
        <v>8.4786012786685337E-24</v>
      </c>
      <c r="I38">
        <v>24</v>
      </c>
      <c r="J38" s="3">
        <f t="shared" si="0"/>
        <v>2.3208926601396116</v>
      </c>
      <c r="K38" s="3">
        <f>_xll.PDENSITY($J$38,SimData!$B$9:$B$108,$J$9,$J$10,0)</f>
        <v>0.1321028964802369</v>
      </c>
      <c r="L38" s="3">
        <f t="shared" si="1"/>
        <v>2.1287465180605589</v>
      </c>
      <c r="M38" s="3">
        <f>_xll.PDENSITY($L$38,SimData!$C$9:$C$108,$L$9,$L$10,0)</f>
        <v>0.13782369548832804</v>
      </c>
    </row>
    <row r="39" spans="1:13">
      <c r="A39">
        <v>31</v>
      </c>
      <c r="B39">
        <v>3.699978359971356</v>
      </c>
      <c r="C39">
        <v>4.3001250164395994</v>
      </c>
      <c r="D39">
        <v>0</v>
      </c>
      <c r="E39">
        <v>0</v>
      </c>
      <c r="F39">
        <v>1.075334796318936E-23</v>
      </c>
      <c r="I39">
        <v>25</v>
      </c>
      <c r="J39" s="3">
        <f t="shared" si="0"/>
        <v>2.3942582519744753</v>
      </c>
      <c r="K39" s="3">
        <f>_xll.PDENSITY($J$39,SimData!$B$9:$B$108,$J$9,$J$10,0)</f>
        <v>0.1439055094125537</v>
      </c>
      <c r="L39" s="3">
        <f t="shared" si="1"/>
        <v>2.1926932559101946</v>
      </c>
      <c r="M39" s="3">
        <f>_xll.PDENSITY($L$39,SimData!$C$9:$C$108,$L$9,$L$10,0)</f>
        <v>0.14345460546380845</v>
      </c>
    </row>
    <row r="40" spans="1:13">
      <c r="A40">
        <v>32</v>
      </c>
      <c r="B40">
        <v>3.3504731773592527</v>
      </c>
      <c r="C40">
        <v>5.7363802618275015</v>
      </c>
      <c r="D40">
        <v>0</v>
      </c>
      <c r="E40">
        <v>3.637978807091713E-12</v>
      </c>
      <c r="F40">
        <v>1.8404768629304866E-23</v>
      </c>
      <c r="I40">
        <v>26</v>
      </c>
      <c r="J40" s="3">
        <f t="shared" si="0"/>
        <v>2.467623843809339</v>
      </c>
      <c r="K40" s="3">
        <f>_xll.PDENSITY($J$40,SimData!$B$9:$B$108,$J$9,$J$10,0)</f>
        <v>0.15557595143706435</v>
      </c>
      <c r="L40" s="3">
        <f t="shared" si="1"/>
        <v>2.2566399937598303</v>
      </c>
      <c r="M40" s="3">
        <f>_xll.PDENSITY($L$40,SimData!$C$9:$C$108,$L$9,$L$10,0)</f>
        <v>0.1489196900085151</v>
      </c>
    </row>
    <row r="41" spans="1:13">
      <c r="A41">
        <v>33</v>
      </c>
      <c r="B41">
        <v>2.6524441492697814</v>
      </c>
      <c r="C41">
        <v>4.8454305608695591</v>
      </c>
      <c r="D41">
        <v>0</v>
      </c>
      <c r="E41">
        <v>0</v>
      </c>
      <c r="F41">
        <v>1.7577588016751838E-23</v>
      </c>
      <c r="I41">
        <v>27</v>
      </c>
      <c r="J41" s="3">
        <f t="shared" si="0"/>
        <v>2.5409894356442027</v>
      </c>
      <c r="K41" s="3">
        <f>_xll.PDENSITY($J$41,SimData!$B$9:$B$108,$J$9,$J$10,0)</f>
        <v>0.1669798472754544</v>
      </c>
      <c r="L41" s="3">
        <f t="shared" si="1"/>
        <v>2.3205867316094659</v>
      </c>
      <c r="M41" s="3">
        <f>_xll.PDENSITY($L$41,SimData!$C$9:$C$108,$L$9,$L$10,0)</f>
        <v>0.15422064875489014</v>
      </c>
    </row>
    <row r="42" spans="1:13">
      <c r="A42">
        <v>34</v>
      </c>
      <c r="B42">
        <v>1.8785270408162278</v>
      </c>
      <c r="C42">
        <v>4.4172093440192866</v>
      </c>
      <c r="D42">
        <v>-9.9999999747524271E-5</v>
      </c>
      <c r="E42">
        <v>0</v>
      </c>
      <c r="F42">
        <v>9.9999999495048623E-9</v>
      </c>
      <c r="I42">
        <v>28</v>
      </c>
      <c r="J42" s="3">
        <f t="shared" si="0"/>
        <v>2.6143550274790663</v>
      </c>
      <c r="K42" s="3">
        <f>_xll.PDENSITY($J$42,SimData!$B$9:$B$108,$J$9,$J$10,0)</f>
        <v>0.17801336872299309</v>
      </c>
      <c r="L42" s="3">
        <f t="shared" si="1"/>
        <v>2.3845334694591016</v>
      </c>
      <c r="M42" s="3">
        <f>_xll.PDENSITY($L$42,SimData!$C$9:$C$108,$L$9,$L$10,0)</f>
        <v>0.15936429202057037</v>
      </c>
    </row>
    <row r="43" spans="1:13">
      <c r="A43">
        <v>35</v>
      </c>
      <c r="B43">
        <v>3.6776314871615967</v>
      </c>
      <c r="C43">
        <v>1.7374771582840327</v>
      </c>
      <c r="D43">
        <v>-9.9999999747524271E-5</v>
      </c>
      <c r="E43">
        <v>-9.999999929277692E-5</v>
      </c>
      <c r="F43">
        <v>1.9999999808060237E-8</v>
      </c>
      <c r="I43">
        <v>29</v>
      </c>
      <c r="J43" s="3">
        <f t="shared" si="0"/>
        <v>2.68772061931393</v>
      </c>
      <c r="K43" s="3">
        <f>_xll.PDENSITY($J$43,SimData!$B$9:$B$108,$J$9,$J$10,0)</f>
        <v>0.18860842899177604</v>
      </c>
      <c r="L43" s="3">
        <f t="shared" si="1"/>
        <v>2.4484802073087373</v>
      </c>
      <c r="M43" s="3">
        <f>_xll.PDENSITY($L$43,SimData!$C$9:$C$108,$L$9,$L$10,0)</f>
        <v>0.1643618597234775</v>
      </c>
    </row>
    <row r="44" spans="1:13">
      <c r="A44">
        <v>36</v>
      </c>
      <c r="B44">
        <v>4.3972032946571362</v>
      </c>
      <c r="C44">
        <v>4.5230813754388999</v>
      </c>
      <c r="D44">
        <v>-9.9999998838029569E-5</v>
      </c>
      <c r="E44">
        <v>-9.9999999747524271E-5</v>
      </c>
      <c r="F44">
        <v>1.9999999717110769E-8</v>
      </c>
      <c r="I44">
        <v>30</v>
      </c>
      <c r="J44" s="3">
        <f t="shared" si="0"/>
        <v>2.7610862111487937</v>
      </c>
      <c r="K44" s="3">
        <f>_xll.PDENSITY($J$44,SimData!$B$9:$B$108,$J$9,$J$10,0)</f>
        <v>0.19873412030241766</v>
      </c>
      <c r="L44" s="3">
        <f t="shared" si="1"/>
        <v>2.5124269451583729</v>
      </c>
      <c r="M44" s="3">
        <f>_xll.PDENSITY($L$44,SimData!$C$9:$C$108,$L$9,$L$10,0)</f>
        <v>0.16922814110656187</v>
      </c>
    </row>
    <row r="45" spans="1:13">
      <c r="A45">
        <v>37</v>
      </c>
      <c r="B45">
        <v>2.7949239673230144</v>
      </c>
      <c r="C45">
        <v>6.2051195729950752</v>
      </c>
      <c r="D45">
        <v>0</v>
      </c>
      <c r="E45">
        <v>0</v>
      </c>
      <c r="F45">
        <v>1.2614504341433672E-23</v>
      </c>
      <c r="I45">
        <v>31</v>
      </c>
      <c r="J45" s="3">
        <f t="shared" si="0"/>
        <v>2.8344518029836574</v>
      </c>
      <c r="K45" s="3">
        <f>_xll.PDENSITY($J$45,SimData!$B$9:$B$108,$J$9,$J$10,0)</f>
        <v>0.20839395502374841</v>
      </c>
      <c r="L45" s="3">
        <f t="shared" si="1"/>
        <v>2.5763736830080086</v>
      </c>
      <c r="M45" s="3">
        <f>_xll.PDENSITY($L$45,SimData!$C$9:$C$108,$L$9,$L$10,0)</f>
        <v>0.17398040228505052</v>
      </c>
    </row>
    <row r="46" spans="1:13">
      <c r="A46">
        <v>38</v>
      </c>
      <c r="B46">
        <v>3.6839502195673215</v>
      </c>
      <c r="C46">
        <v>3.3360422927340818</v>
      </c>
      <c r="D46">
        <v>0</v>
      </c>
      <c r="E46">
        <v>0</v>
      </c>
      <c r="F46">
        <v>7.4446255129772491E-24</v>
      </c>
      <c r="I46">
        <v>32</v>
      </c>
      <c r="J46" s="3">
        <f t="shared" si="0"/>
        <v>2.9078173948185211</v>
      </c>
      <c r="K46" s="3">
        <f>_xll.PDENSITY($J$46,SimData!$B$9:$B$108,$J$9,$J$10,0)</f>
        <v>0.21761908194536522</v>
      </c>
      <c r="L46" s="3">
        <f t="shared" si="1"/>
        <v>2.6403204208576443</v>
      </c>
      <c r="M46" s="3">
        <f>_xll.PDENSITY($L$46,SimData!$C$9:$C$108,$L$9,$L$10,0)</f>
        <v>0.17863714183841112</v>
      </c>
    </row>
    <row r="47" spans="1:13">
      <c r="A47">
        <v>39</v>
      </c>
      <c r="B47">
        <v>4.2667531761673363</v>
      </c>
      <c r="C47">
        <v>4.8702027654683979</v>
      </c>
      <c r="D47">
        <v>0</v>
      </c>
      <c r="E47">
        <v>0</v>
      </c>
      <c r="F47">
        <v>3.3087224502121107E-24</v>
      </c>
      <c r="I47">
        <v>33</v>
      </c>
      <c r="J47" s="3">
        <f t="shared" si="0"/>
        <v>2.9811829866533848</v>
      </c>
      <c r="K47" s="3">
        <f>_xll.PDENSITY($J$47,SimData!$B$9:$B$108,$J$9,$J$10,0)</f>
        <v>0.22645829609615115</v>
      </c>
      <c r="L47" s="3">
        <f t="shared" si="1"/>
        <v>2.70426715870728</v>
      </c>
      <c r="M47" s="3">
        <f>_xll.PDENSITY($L$47,SimData!$C$9:$C$108,$L$9,$L$10,0)</f>
        <v>0.18321671163961739</v>
      </c>
    </row>
    <row r="48" spans="1:13">
      <c r="A48">
        <v>40</v>
      </c>
      <c r="B48">
        <v>3.3193702221624677</v>
      </c>
      <c r="C48">
        <v>3.7421226451347169</v>
      </c>
      <c r="D48">
        <v>0</v>
      </c>
      <c r="E48">
        <v>0</v>
      </c>
      <c r="F48">
        <v>1.5302841332231012E-23</v>
      </c>
      <c r="I48">
        <v>34</v>
      </c>
      <c r="J48" s="3">
        <f t="shared" ref="J48:J79" si="2">1/99*($J$8-$J$7)+J47</f>
        <v>3.0545485784882485</v>
      </c>
      <c r="K48" s="3">
        <f>_xll.PDENSITY($J$48,SimData!$B$9:$B$108,$J$9,$J$10,0)</f>
        <v>0.2349662101027753</v>
      </c>
      <c r="L48" s="3">
        <f t="shared" ref="L48:L79" si="3">1/99*($L$8-$L$7)+L47</f>
        <v>2.7682138965569156</v>
      </c>
      <c r="M48" s="3">
        <f>_xll.PDENSITY($L$48,SimData!$C$9:$C$108,$L$9,$L$10,0)</f>
        <v>0.18773585845114849</v>
      </c>
    </row>
    <row r="49" spans="1:13">
      <c r="A49">
        <v>41</v>
      </c>
      <c r="B49">
        <v>1.0791594355594831</v>
      </c>
      <c r="C49">
        <v>2.0497181553606834</v>
      </c>
      <c r="D49">
        <v>0</v>
      </c>
      <c r="E49">
        <v>0</v>
      </c>
      <c r="F49">
        <v>5.169878828456423E-24</v>
      </c>
      <c r="I49">
        <v>35</v>
      </c>
      <c r="J49" s="3">
        <f t="shared" si="2"/>
        <v>3.1279141703231121</v>
      </c>
      <c r="K49" s="3">
        <f>_xll.PDENSITY($J$49,SimData!$B$9:$B$108,$J$9,$J$10,0)</f>
        <v>0.24319128464271489</v>
      </c>
      <c r="L49" s="3">
        <f t="shared" si="3"/>
        <v>2.8321606344065513</v>
      </c>
      <c r="M49" s="3">
        <f>_xll.PDENSITY($L$49,SimData!$C$9:$C$108,$L$9,$L$10,0)</f>
        <v>0.19220825855489621</v>
      </c>
    </row>
    <row r="50" spans="1:13">
      <c r="A50">
        <v>42</v>
      </c>
      <c r="B50">
        <v>3.6747603085921408</v>
      </c>
      <c r="C50">
        <v>1.5815329583815281</v>
      </c>
      <c r="D50">
        <v>0</v>
      </c>
      <c r="E50">
        <v>0</v>
      </c>
      <c r="F50">
        <v>5.3766739815946799E-24</v>
      </c>
      <c r="I50">
        <v>36</v>
      </c>
      <c r="J50" s="3">
        <f t="shared" si="2"/>
        <v>3.2012797621579758</v>
      </c>
      <c r="K50" s="3">
        <f>_xll.PDENSITY($J$50,SimData!$B$9:$B$108,$J$9,$J$10,0)</f>
        <v>0.25116544393617724</v>
      </c>
      <c r="L50" s="3">
        <f t="shared" si="3"/>
        <v>2.896107372256187</v>
      </c>
      <c r="M50" s="3">
        <f>_xll.PDENSITY($L$50,SimData!$C$9:$C$108,$L$9,$L$10,0)</f>
        <v>0.1966431298385668</v>
      </c>
    </row>
    <row r="51" spans="1:13">
      <c r="A51">
        <v>43</v>
      </c>
      <c r="B51">
        <v>3.6433512102931234</v>
      </c>
      <c r="C51">
        <v>4.5923320420602698</v>
      </c>
      <c r="D51">
        <v>0</v>
      </c>
      <c r="E51">
        <v>0</v>
      </c>
      <c r="F51">
        <v>5.9970594410094506E-24</v>
      </c>
      <c r="I51">
        <v>37</v>
      </c>
      <c r="J51" s="3">
        <f t="shared" si="2"/>
        <v>3.2746453539928395</v>
      </c>
      <c r="K51" s="3">
        <f>_xll.PDENSITY($J$51,SimData!$B$9:$B$108,$J$9,$J$10,0)</f>
        <v>0.25889671281342308</v>
      </c>
      <c r="L51" s="3">
        <f t="shared" si="3"/>
        <v>2.9600541101058226</v>
      </c>
      <c r="M51" s="3">
        <f>_xll.PDENSITY($L$51,SimData!$C$9:$C$108,$L$9,$L$10,0)</f>
        <v>0.20104401090337901</v>
      </c>
    </row>
    <row r="52" spans="1:13">
      <c r="A52">
        <v>44</v>
      </c>
      <c r="B52">
        <v>5.9608977580850029</v>
      </c>
      <c r="C52">
        <v>6.0503250815088423</v>
      </c>
      <c r="D52">
        <v>-9.9999999747524271E-5</v>
      </c>
      <c r="E52">
        <v>2.3713117939223594E-3</v>
      </c>
      <c r="F52">
        <v>5.6331196239447831E-6</v>
      </c>
      <c r="I52">
        <v>38</v>
      </c>
      <c r="J52" s="3">
        <f t="shared" si="2"/>
        <v>3.3480109458277032</v>
      </c>
      <c r="K52" s="3">
        <f>_xll.PDENSITY($J$52,SimData!$B$9:$B$108,$J$9,$J$10,0)</f>
        <v>0.26636575977305799</v>
      </c>
      <c r="L52" s="3">
        <f t="shared" si="3"/>
        <v>3.0240008479554583</v>
      </c>
      <c r="M52" s="3">
        <f>_xll.PDENSITY($L$52,SimData!$C$9:$C$108,$L$9,$L$10,0)</f>
        <v>0.20540779347698465</v>
      </c>
    </row>
    <row r="53" spans="1:13">
      <c r="A53">
        <v>45</v>
      </c>
      <c r="B53">
        <v>5.9028302704620037</v>
      </c>
      <c r="C53">
        <v>3.6386042997890802</v>
      </c>
      <c r="D53">
        <v>-9.9999999747524271E-5</v>
      </c>
      <c r="E53">
        <v>-9.9999999747524271E-5</v>
      </c>
      <c r="F53">
        <v>1.9999999899009708E-8</v>
      </c>
      <c r="I53">
        <v>39</v>
      </c>
      <c r="J53" s="3">
        <f t="shared" si="2"/>
        <v>3.4213765376625669</v>
      </c>
      <c r="K53" s="3">
        <f>_xll.PDENSITY($J$53,SimData!$B$9:$B$108,$J$9,$J$10,0)</f>
        <v>0.27352653102766861</v>
      </c>
      <c r="L53" s="3">
        <f t="shared" si="3"/>
        <v>3.087947585805094</v>
      </c>
      <c r="M53" s="3">
        <f>_xll.PDENSITY($L$53,SimData!$C$9:$C$108,$L$9,$L$10,0)</f>
        <v>0.20972408259159103</v>
      </c>
    </row>
    <row r="54" spans="1:13">
      <c r="A54">
        <v>46</v>
      </c>
      <c r="B54">
        <v>5.6531779982777559</v>
      </c>
      <c r="C54">
        <v>5.5112821476407587</v>
      </c>
      <c r="D54">
        <v>0</v>
      </c>
      <c r="E54">
        <v>0</v>
      </c>
      <c r="F54">
        <v>8.4786012786685337E-24</v>
      </c>
      <c r="I54">
        <v>40</v>
      </c>
      <c r="J54" s="3">
        <f t="shared" si="2"/>
        <v>3.4947421294974306</v>
      </c>
      <c r="K54" s="3">
        <f>_xll.PDENSITY($J$54,SimData!$B$9:$B$108,$J$9,$J$10,0)</f>
        <v>0.28031046202819948</v>
      </c>
      <c r="L54" s="3">
        <f t="shared" si="3"/>
        <v>3.1518943236547297</v>
      </c>
      <c r="M54" s="3">
        <f>_xll.PDENSITY($L$54,SimData!$C$9:$C$108,$L$9,$L$10,0)</f>
        <v>0.21397493980316126</v>
      </c>
    </row>
    <row r="55" spans="1:13">
      <c r="A55">
        <v>47</v>
      </c>
      <c r="B55">
        <v>2.9493680828235167</v>
      </c>
      <c r="C55">
        <v>5.3563358071181391</v>
      </c>
      <c r="D55">
        <v>-9.999999929277692E-5</v>
      </c>
      <c r="E55">
        <v>0</v>
      </c>
      <c r="F55">
        <v>9.9999998585553944E-9</v>
      </c>
      <c r="I55">
        <v>41</v>
      </c>
      <c r="J55" s="3">
        <f t="shared" si="2"/>
        <v>3.5681077213322943</v>
      </c>
      <c r="K55" s="3">
        <f>_xll.PDENSITY($J$55,SimData!$B$9:$B$108,$J$9,$J$10,0)</f>
        <v>0.28663319992497788</v>
      </c>
      <c r="L55" s="3">
        <f t="shared" si="3"/>
        <v>3.2158410615043653</v>
      </c>
      <c r="M55" s="3">
        <f>_xll.PDENSITY($L$55,SimData!$C$9:$C$108,$L$9,$L$10,0)</f>
        <v>0.21813504042553569</v>
      </c>
    </row>
    <row r="56" spans="1:13">
      <c r="A56">
        <v>48</v>
      </c>
      <c r="B56">
        <v>2.7502314545417503</v>
      </c>
      <c r="C56">
        <v>3.0046700919305134</v>
      </c>
      <c r="D56">
        <v>-9.9999999747524271E-5</v>
      </c>
      <c r="E56">
        <v>-9.999999929277692E-5</v>
      </c>
      <c r="F56">
        <v>1.9999999808060237E-8</v>
      </c>
      <c r="I56">
        <v>42</v>
      </c>
      <c r="J56" s="3">
        <f t="shared" si="2"/>
        <v>3.6414733131671579</v>
      </c>
      <c r="K56" s="3">
        <f>_xll.PDENSITY($J$56,SimData!$B$9:$B$108,$J$9,$J$10,0)</f>
        <v>0.29240246842314471</v>
      </c>
      <c r="L56" s="3">
        <f t="shared" si="3"/>
        <v>3.279787799354001</v>
      </c>
      <c r="M56" s="3">
        <f>_xll.PDENSITY($L$56,SimData!$C$9:$C$108,$L$9,$L$10,0)</f>
        <v>0.22217224919043868</v>
      </c>
    </row>
    <row r="57" spans="1:13">
      <c r="A57">
        <v>49</v>
      </c>
      <c r="B57">
        <v>4.2048568834250935</v>
      </c>
      <c r="C57">
        <v>4.1453569352157373</v>
      </c>
      <c r="D57">
        <v>0</v>
      </c>
      <c r="E57">
        <v>0</v>
      </c>
      <c r="F57">
        <v>3.5155176033503676E-24</v>
      </c>
      <c r="I57">
        <v>43</v>
      </c>
      <c r="J57" s="3">
        <f t="shared" si="2"/>
        <v>3.7148389050020216</v>
      </c>
      <c r="K57" s="3">
        <f>_xll.PDENSITY($J$57,SimData!$B$9:$B$108,$J$9,$J$10,0)</f>
        <v>0.29752569772021492</v>
      </c>
      <c r="L57" s="3">
        <f t="shared" si="3"/>
        <v>3.3437345372036367</v>
      </c>
      <c r="M57" s="3">
        <f>_xll.PDENSITY($L$57,SimData!$C$9:$C$108,$L$9,$L$10,0)</f>
        <v>0.22604859284679457</v>
      </c>
    </row>
    <row r="58" spans="1:13">
      <c r="A58">
        <v>50</v>
      </c>
      <c r="B58">
        <v>4.9433226228423166</v>
      </c>
      <c r="C58">
        <v>3.2040938345105747</v>
      </c>
      <c r="D58">
        <v>0</v>
      </c>
      <c r="E58">
        <v>0</v>
      </c>
      <c r="F58">
        <v>5.9970594410094506E-24</v>
      </c>
      <c r="I58">
        <v>44</v>
      </c>
      <c r="J58" s="3">
        <f t="shared" si="2"/>
        <v>3.7882044968368853</v>
      </c>
      <c r="K58" s="3">
        <f>_xll.PDENSITY($J$58,SimData!$B$9:$B$108,$J$9,$J$10,0)</f>
        <v>0.3019162987609551</v>
      </c>
      <c r="L58" s="3">
        <f t="shared" si="3"/>
        <v>3.4076812750532723</v>
      </c>
      <c r="M58" s="3">
        <f>_xll.PDENSITY($L$58,SimData!$C$9:$C$108,$L$9,$L$10,0)</f>
        <v>0.22972158544958643</v>
      </c>
    </row>
    <row r="59" spans="1:13">
      <c r="A59">
        <v>51</v>
      </c>
      <c r="B59">
        <v>2.8606229155917533</v>
      </c>
      <c r="C59">
        <v>4.6264739002497555</v>
      </c>
      <c r="D59">
        <v>0</v>
      </c>
      <c r="E59">
        <v>0</v>
      </c>
      <c r="F59">
        <v>5.3766739815946799E-24</v>
      </c>
      <c r="I59">
        <v>45</v>
      </c>
      <c r="J59" s="3">
        <f t="shared" si="2"/>
        <v>3.861570088671749</v>
      </c>
      <c r="K59" s="3">
        <f>_xll.PDENSITY($J$59,SimData!$B$9:$B$108,$J$9,$J$10,0)</f>
        <v>0.3054978971359511</v>
      </c>
      <c r="L59" s="3">
        <f t="shared" si="3"/>
        <v>3.471628012902908</v>
      </c>
      <c r="M59" s="3">
        <f>_xll.PDENSITY($L$59,SimData!$C$9:$C$108,$L$9,$L$10,0)</f>
        <v>0.23314584407872815</v>
      </c>
    </row>
    <row r="60" spans="1:13">
      <c r="A60">
        <v>52</v>
      </c>
      <c r="B60">
        <v>3.8037078322163018</v>
      </c>
      <c r="C60">
        <v>3.2546889515669024</v>
      </c>
      <c r="D60">
        <v>-9.9999999747524271E-5</v>
      </c>
      <c r="E60">
        <v>0</v>
      </c>
      <c r="F60">
        <v>9.9999999495048623E-9</v>
      </c>
      <c r="I60">
        <v>46</v>
      </c>
      <c r="J60" s="3">
        <f t="shared" si="2"/>
        <v>3.9349356805066127</v>
      </c>
      <c r="K60" s="3">
        <f>_xll.PDENSITY($J$60,SimData!$B$9:$B$108,$J$9,$J$10,0)</f>
        <v>0.30820634084906406</v>
      </c>
      <c r="L60" s="3">
        <f t="shared" si="3"/>
        <v>3.5355747507525437</v>
      </c>
      <c r="M60" s="3">
        <f>_xll.PDENSITY($L$60,SimData!$C$9:$C$108,$L$9,$L$10,0)</f>
        <v>0.23627492006252779</v>
      </c>
    </row>
    <row r="61" spans="1:13">
      <c r="A61">
        <v>53</v>
      </c>
      <c r="B61">
        <v>4.1448993601135617</v>
      </c>
      <c r="C61">
        <v>4.1513163445964878</v>
      </c>
      <c r="D61">
        <v>-9.9999999747524271E-5</v>
      </c>
      <c r="E61">
        <v>4.4084077762818197E-4</v>
      </c>
      <c r="F61">
        <v>2.0434059116932505E-7</v>
      </c>
      <c r="I61">
        <v>47</v>
      </c>
      <c r="J61" s="3">
        <f t="shared" si="2"/>
        <v>4.0083012723414768</v>
      </c>
      <c r="K61" s="3">
        <f>_xll.PDENSITY($J$61,SimData!$B$9:$B$108,$J$9,$J$10,0)</f>
        <v>0.30998974310989214</v>
      </c>
      <c r="L61" s="3">
        <f t="shared" si="3"/>
        <v>3.5995214886021794</v>
      </c>
      <c r="M61" s="3">
        <f>_xll.PDENSITY($L$61,SimData!$C$9:$C$108,$L$9,$L$10,0)</f>
        <v>0.23906326308563763</v>
      </c>
    </row>
    <row r="62" spans="1:13">
      <c r="A62">
        <v>54</v>
      </c>
      <c r="B62">
        <v>3.2352365505194829</v>
      </c>
      <c r="C62">
        <v>3.3242112737771286</v>
      </c>
      <c r="D62">
        <v>0</v>
      </c>
      <c r="E62">
        <v>0</v>
      </c>
      <c r="F62">
        <v>1.34416849539867E-23</v>
      </c>
      <c r="I62">
        <v>48</v>
      </c>
      <c r="J62" s="3">
        <f t="shared" si="2"/>
        <v>4.0816668641763405</v>
      </c>
      <c r="K62" s="3">
        <f>_xll.PDENSITY($J$62,SimData!$B$9:$B$108,$J$9,$J$10,0)</f>
        <v>0.3108071323285328</v>
      </c>
      <c r="L62" s="3">
        <f t="shared" si="3"/>
        <v>3.663468226451815</v>
      </c>
      <c r="M62" s="3">
        <f>_xll.PDENSITY($L$62,SimData!$C$9:$C$108,$L$9,$L$10,0)</f>
        <v>0.24146823178369908</v>
      </c>
    </row>
    <row r="63" spans="1:13">
      <c r="A63">
        <v>55</v>
      </c>
      <c r="B63">
        <v>3.5569644853530917</v>
      </c>
      <c r="C63">
        <v>3.3056449442770552</v>
      </c>
      <c r="D63">
        <v>-9.9999999747524271E-5</v>
      </c>
      <c r="E63">
        <v>0</v>
      </c>
      <c r="F63">
        <v>9.9999999495048623E-9</v>
      </c>
      <c r="I63">
        <v>49</v>
      </c>
      <c r="J63" s="3">
        <f t="shared" si="2"/>
        <v>4.1550324560112042</v>
      </c>
      <c r="K63" s="3">
        <f>_xll.PDENSITY($J$63,SimData!$B$9:$B$108,$J$9,$J$10,0)</f>
        <v>0.31062642009174252</v>
      </c>
      <c r="L63" s="3">
        <f t="shared" si="3"/>
        <v>3.7274149643014507</v>
      </c>
      <c r="M63" s="3">
        <f>_xll.PDENSITY($L$63,SimData!$C$9:$C$108,$L$9,$L$10,0)</f>
        <v>0.2434520632517933</v>
      </c>
    </row>
    <row r="64" spans="1:13">
      <c r="A64">
        <v>56</v>
      </c>
      <c r="B64">
        <v>4.5068424101919087</v>
      </c>
      <c r="C64">
        <v>4.11437288930117</v>
      </c>
      <c r="D64">
        <v>0</v>
      </c>
      <c r="E64">
        <v>0</v>
      </c>
      <c r="F64">
        <v>5.3766739815946799E-24</v>
      </c>
      <c r="I64">
        <v>50</v>
      </c>
      <c r="J64" s="3">
        <f t="shared" si="2"/>
        <v>4.2283980478460679</v>
      </c>
      <c r="K64" s="3">
        <f>_xll.PDENSITY($J$64,SimData!$B$9:$B$108,$J$9,$J$10,0)</f>
        <v>0.3094223755827194</v>
      </c>
      <c r="L64" s="3">
        <f t="shared" si="3"/>
        <v>3.7913617021510864</v>
      </c>
      <c r="M64" s="3">
        <f>_xll.PDENSITY($L$64,SimData!$C$9:$C$108,$L$9,$L$10,0)</f>
        <v>0.24498371419982085</v>
      </c>
    </row>
    <row r="65" spans="1:13">
      <c r="A65">
        <v>57</v>
      </c>
      <c r="B65">
        <v>2.9865278944176601</v>
      </c>
      <c r="C65">
        <v>5.2071915436583076</v>
      </c>
      <c r="D65">
        <v>-9.999999929277692E-5</v>
      </c>
      <c r="E65">
        <v>0</v>
      </c>
      <c r="F65">
        <v>9.9999998585553944E-9</v>
      </c>
      <c r="I65">
        <v>51</v>
      </c>
      <c r="J65" s="3">
        <f t="shared" si="2"/>
        <v>4.3017636396809316</v>
      </c>
      <c r="K65" s="3">
        <f>_xll.PDENSITY($J$65,SimData!$B$9:$B$108,$J$9,$J$10,0)</f>
        <v>0.30717515750886815</v>
      </c>
      <c r="L65" s="3">
        <f t="shared" si="3"/>
        <v>3.855308440000722</v>
      </c>
      <c r="M65" s="3">
        <f>_xll.PDENSITY($L$65,SimData!$C$9:$C$108,$L$9,$L$10,0)</f>
        <v>0.24604048771996895</v>
      </c>
    </row>
    <row r="66" spans="1:13">
      <c r="A66">
        <v>58</v>
      </c>
      <c r="B66">
        <v>3.658851715527585</v>
      </c>
      <c r="C66">
        <v>2.8228125222521507</v>
      </c>
      <c r="D66">
        <v>-9.999999929277692E-5</v>
      </c>
      <c r="E66">
        <v>0</v>
      </c>
      <c r="F66">
        <v>9.9999998585553911E-9</v>
      </c>
      <c r="I66">
        <v>52</v>
      </c>
      <c r="J66" s="3">
        <f t="shared" si="2"/>
        <v>4.3751292315157952</v>
      </c>
      <c r="K66" s="3">
        <f>_xll.PDENSITY($J$66,SimData!$B$9:$B$108,$J$9,$J$10,0)</f>
        <v>0.30386976074258654</v>
      </c>
      <c r="L66" s="3">
        <f t="shared" si="3"/>
        <v>3.9192551778503577</v>
      </c>
      <c r="M66" s="3">
        <f>_xll.PDENSITY($L$66,SimData!$C$9:$C$108,$L$9,$L$10,0)</f>
        <v>0.24660936200332084</v>
      </c>
    </row>
    <row r="67" spans="1:13">
      <c r="A67">
        <v>59</v>
      </c>
      <c r="B67">
        <v>3.8440503770963614</v>
      </c>
      <c r="C67">
        <v>6.0890692745755342</v>
      </c>
      <c r="D67">
        <v>0</v>
      </c>
      <c r="E67">
        <v>0</v>
      </c>
      <c r="F67">
        <v>1.34416849539867E-23</v>
      </c>
      <c r="I67">
        <v>53</v>
      </c>
      <c r="J67" s="3">
        <f t="shared" si="2"/>
        <v>4.4484948233506589</v>
      </c>
      <c r="K67" s="3">
        <f>_xll.PDENSITY($J$67,SimData!$B$9:$B$108,$J$9,$J$10,0)</f>
        <v>0.29949653497753209</v>
      </c>
      <c r="L67" s="3">
        <f t="shared" si="3"/>
        <v>3.9832019156999934</v>
      </c>
      <c r="M67" s="3">
        <f>_xll.PDENSITY($L$67,SimData!$C$9:$C$108,$L$9,$L$10,0)</f>
        <v>0.24668794181978307</v>
      </c>
    </row>
    <row r="68" spans="1:13">
      <c r="A68">
        <v>60</v>
      </c>
      <c r="B68">
        <v>4.6638310647558123</v>
      </c>
      <c r="C68">
        <v>5.2725992470286398</v>
      </c>
      <c r="D68">
        <v>-9.9999999747524271E-5</v>
      </c>
      <c r="E68">
        <v>0</v>
      </c>
      <c r="F68">
        <v>9.9999999495048639E-9</v>
      </c>
      <c r="I68">
        <v>54</v>
      </c>
      <c r="J68" s="3">
        <f t="shared" si="2"/>
        <v>4.5218604151855226</v>
      </c>
      <c r="K68" s="3">
        <f>_xll.PDENSITY($J$68,SimData!$B$9:$B$108,$J$9,$J$10,0)</f>
        <v>0.29405275592657992</v>
      </c>
      <c r="L68" s="3">
        <f t="shared" si="3"/>
        <v>4.0471486535496286</v>
      </c>
      <c r="M68" s="3">
        <f>_xll.PDENSITY($L$68,SimData!$C$9:$C$108,$L$9,$L$10,0)</f>
        <v>0.24628496163903998</v>
      </c>
    </row>
    <row r="69" spans="1:13">
      <c r="A69">
        <v>61</v>
      </c>
      <c r="B69">
        <v>2.2446236791829479</v>
      </c>
      <c r="C69">
        <v>4.258974637748822</v>
      </c>
      <c r="D69">
        <v>-9.999999929277692E-5</v>
      </c>
      <c r="E69">
        <v>0</v>
      </c>
      <c r="F69">
        <v>9.9999998585553911E-9</v>
      </c>
      <c r="I69">
        <v>55</v>
      </c>
      <c r="J69" s="3">
        <f t="shared" si="2"/>
        <v>4.5952260070203863</v>
      </c>
      <c r="K69" s="3">
        <f>_xll.PDENSITY($J$69,SimData!$B$9:$B$108,$J$9,$J$10,0)</f>
        <v>0.28754508238215937</v>
      </c>
      <c r="L69" s="3">
        <f t="shared" si="3"/>
        <v>4.1110953913992638</v>
      </c>
      <c r="M69" s="3">
        <f>_xll.PDENSITY($L$69,SimData!$C$9:$C$108,$L$9,$L$10,0)</f>
        <v>0.24542028251523765</v>
      </c>
    </row>
    <row r="70" spans="1:13">
      <c r="A70">
        <v>62</v>
      </c>
      <c r="B70">
        <v>4.9681363922908908</v>
      </c>
      <c r="C70">
        <v>2.5396431887029198</v>
      </c>
      <c r="D70">
        <v>0</v>
      </c>
      <c r="E70">
        <v>0</v>
      </c>
      <c r="F70">
        <v>1.0339757656912846E-23</v>
      </c>
      <c r="I70">
        <v>56</v>
      </c>
      <c r="J70" s="3">
        <f t="shared" si="2"/>
        <v>4.66859159885525</v>
      </c>
      <c r="K70" s="3">
        <f>_xll.PDENSITY($J$70,SimData!$B$9:$B$108,$J$9,$J$10,0)</f>
        <v>0.27999260741546456</v>
      </c>
      <c r="L70" s="3">
        <f t="shared" si="3"/>
        <v>4.1750421292488991</v>
      </c>
      <c r="M70" s="3">
        <f>_xll.PDENSITY($L$70,SimData!$C$9:$C$108,$L$9,$L$10,0)</f>
        <v>0.24412434451341283</v>
      </c>
    </row>
    <row r="71" spans="1:13">
      <c r="A71">
        <v>63</v>
      </c>
      <c r="B71">
        <v>4.8832529566135197</v>
      </c>
      <c r="C71">
        <v>4.7466448966742902</v>
      </c>
      <c r="D71">
        <v>-9.9999999747524271E-5</v>
      </c>
      <c r="E71">
        <v>-9.9999999747524271E-5</v>
      </c>
      <c r="F71">
        <v>1.9999999899009708E-8</v>
      </c>
      <c r="I71">
        <v>57</v>
      </c>
      <c r="J71" s="3">
        <f t="shared" si="2"/>
        <v>4.7419571906901137</v>
      </c>
      <c r="K71" s="3">
        <f>_xll.PDENSITY($J$71,SimData!$B$9:$B$108,$J$9,$J$10,0)</f>
        <v>0.27143010176477111</v>
      </c>
      <c r="L71" s="3">
        <f t="shared" si="3"/>
        <v>4.2389888670985343</v>
      </c>
      <c r="M71" s="3">
        <f>_xll.PDENSITY($L$71,SimData!$C$9:$C$108,$L$9,$L$10,0)</f>
        <v>0.24243706293190909</v>
      </c>
    </row>
    <row r="72" spans="1:13">
      <c r="A72">
        <v>64</v>
      </c>
      <c r="B72">
        <v>4.669774321131869</v>
      </c>
      <c r="C72">
        <v>2.1063313919410103</v>
      </c>
      <c r="D72">
        <v>0</v>
      </c>
      <c r="E72">
        <v>-9.9999999747524271E-5</v>
      </c>
      <c r="F72">
        <v>9.999999949504859E-9</v>
      </c>
      <c r="I72">
        <v>58</v>
      </c>
      <c r="J72" s="3">
        <f t="shared" si="2"/>
        <v>4.8153227825249774</v>
      </c>
      <c r="K72" s="3">
        <f>_xll.PDENSITY($J$72,SimData!$B$9:$B$108,$J$9,$J$10,0)</f>
        <v>0.26191095670126224</v>
      </c>
      <c r="L72" s="3">
        <f t="shared" si="3"/>
        <v>4.3029356049481695</v>
      </c>
      <c r="M72" s="3">
        <f>_xll.PDENSITY($L$72,SimData!$C$9:$C$108,$L$9,$L$10,0)</f>
        <v>0.24040618914080816</v>
      </c>
    </row>
    <row r="73" spans="1:13">
      <c r="A73">
        <v>65</v>
      </c>
      <c r="B73">
        <v>5.0779588687948047</v>
      </c>
      <c r="C73">
        <v>2.6208050036703594</v>
      </c>
      <c r="D73">
        <v>-9.9999999747524271E-5</v>
      </c>
      <c r="E73">
        <v>1.7665673167357454E-3</v>
      </c>
      <c r="F73">
        <v>3.1307600845084364E-6</v>
      </c>
      <c r="I73">
        <v>59</v>
      </c>
      <c r="J73" s="3">
        <f t="shared" si="2"/>
        <v>4.888688374359841</v>
      </c>
      <c r="K73" s="3">
        <f>_xll.PDENSITY($J$73,SimData!$B$9:$B$108,$J$9,$J$10,0)</f>
        <v>0.25150928308411502</v>
      </c>
      <c r="L73" s="3">
        <f t="shared" si="3"/>
        <v>4.3668823427978047</v>
      </c>
      <c r="M73" s="3">
        <f>_xll.PDENSITY($L$73,SimData!$C$9:$C$108,$L$9,$L$10,0)</f>
        <v>0.23808519351830629</v>
      </c>
    </row>
    <row r="74" spans="1:13">
      <c r="A74">
        <v>66</v>
      </c>
      <c r="B74">
        <v>3.690928009402116</v>
      </c>
      <c r="C74">
        <v>4.1058470054028664</v>
      </c>
      <c r="D74">
        <v>0</v>
      </c>
      <c r="E74">
        <v>0</v>
      </c>
      <c r="F74">
        <v>1.075334796318936E-23</v>
      </c>
      <c r="I74">
        <v>60</v>
      </c>
      <c r="J74" s="3">
        <f t="shared" si="2"/>
        <v>4.9620539661947047</v>
      </c>
      <c r="K74" s="3">
        <f>_xll.PDENSITY($J$74,SimData!$B$9:$B$108,$J$9,$J$10,0)</f>
        <v>0.24032064370479519</v>
      </c>
      <c r="L74" s="3">
        <f t="shared" si="3"/>
        <v>4.43082908064744</v>
      </c>
      <c r="M74" s="3">
        <f>_xll.PDENSITY($L$74,SimData!$C$9:$C$108,$L$9,$L$10,0)</f>
        <v>0.23553076558902528</v>
      </c>
    </row>
    <row r="75" spans="1:13">
      <c r="A75">
        <v>67</v>
      </c>
      <c r="B75">
        <v>7.8966776395892673</v>
      </c>
      <c r="C75">
        <v>6.3395775423615071</v>
      </c>
      <c r="D75">
        <v>-9.999999929277692E-5</v>
      </c>
      <c r="E75">
        <v>0</v>
      </c>
      <c r="F75">
        <v>9.9999998585553894E-9</v>
      </c>
      <c r="I75">
        <v>61</v>
      </c>
      <c r="J75" s="3">
        <f t="shared" si="2"/>
        <v>5.0354195580295684</v>
      </c>
      <c r="K75" s="3">
        <f>_xll.PDENSITY($J$75,SimData!$B$9:$B$108,$J$9,$J$10,0)</f>
        <v>0.22846101432116725</v>
      </c>
      <c r="L75" s="3">
        <f t="shared" si="3"/>
        <v>4.4947758184970752</v>
      </c>
      <c r="M75" s="3">
        <f>_xll.PDENSITY($L$75,SimData!$C$9:$C$108,$L$9,$L$10,0)</f>
        <v>0.23280006112202198</v>
      </c>
    </row>
    <row r="76" spans="1:13">
      <c r="A76">
        <v>68</v>
      </c>
      <c r="B76">
        <v>3.6582582663490992</v>
      </c>
      <c r="C76">
        <v>2.7724976011959868</v>
      </c>
      <c r="D76">
        <v>0</v>
      </c>
      <c r="E76">
        <v>0</v>
      </c>
      <c r="F76">
        <v>1.2614504341433672E-23</v>
      </c>
      <c r="I76">
        <v>62</v>
      </c>
      <c r="J76" s="3">
        <f t="shared" si="2"/>
        <v>5.1087851498644321</v>
      </c>
      <c r="K76" s="3">
        <f>_xll.PDENSITY($J$76,SimData!$B$9:$B$108,$J$9,$J$10,0)</f>
        <v>0.21606379214036631</v>
      </c>
      <c r="L76" s="3">
        <f t="shared" si="3"/>
        <v>4.5587225563467104</v>
      </c>
      <c r="M76" s="3">
        <f>_xll.PDENSITY($L$76,SimData!$C$9:$C$108,$L$9,$L$10,0)</f>
        <v>0.22994785343987806</v>
      </c>
    </row>
    <row r="77" spans="1:13">
      <c r="A77">
        <v>69</v>
      </c>
      <c r="B77">
        <v>6.6318968184695768</v>
      </c>
      <c r="C77">
        <v>5.5392762384555878</v>
      </c>
      <c r="D77">
        <v>-9.999999929277692E-5</v>
      </c>
      <c r="E77">
        <v>-9.9999999747524271E-5</v>
      </c>
      <c r="F77">
        <v>1.9999999808060237E-8</v>
      </c>
      <c r="I77">
        <v>63</v>
      </c>
      <c r="J77" s="3">
        <f t="shared" si="2"/>
        <v>5.1821507416992958</v>
      </c>
      <c r="K77" s="3">
        <f>_xll.PDENSITY($J$77,SimData!$B$9:$B$108,$J$9,$J$10,0)</f>
        <v>0.20327497525126328</v>
      </c>
      <c r="L77" s="3">
        <f t="shared" si="3"/>
        <v>4.6226692941963456</v>
      </c>
      <c r="M77" s="3">
        <f>_xll.PDENSITY($L$77,SimData!$C$9:$C$108,$L$9,$L$10,0)</f>
        <v>0.22702376269266228</v>
      </c>
    </row>
    <row r="78" spans="1:13">
      <c r="A78">
        <v>70</v>
      </c>
      <c r="B78">
        <v>5.3314640407325014</v>
      </c>
      <c r="C78">
        <v>2.5541325286358667</v>
      </c>
      <c r="D78">
        <v>0</v>
      </c>
      <c r="E78">
        <v>0</v>
      </c>
      <c r="F78">
        <v>5.3766739815946799E-24</v>
      </c>
      <c r="I78">
        <v>64</v>
      </c>
      <c r="J78" s="3">
        <f t="shared" si="2"/>
        <v>5.2555163335341595</v>
      </c>
      <c r="K78" s="3">
        <f>_xll.PDENSITY($J$78,SimData!$B$9:$B$108,$J$9,$J$10,0)</f>
        <v>0.19024696751876796</v>
      </c>
      <c r="L78" s="3">
        <f t="shared" si="3"/>
        <v>4.6866160320459809</v>
      </c>
      <c r="M78" s="3">
        <f>_xll.PDENSITY($L$78,SimData!$C$9:$C$108,$L$9,$L$10,0)</f>
        <v>0.22406973950869907</v>
      </c>
    </row>
    <row r="79" spans="1:13">
      <c r="A79">
        <v>71</v>
      </c>
      <c r="B79">
        <v>4.1788158741075794</v>
      </c>
      <c r="C79">
        <v>2.4040580469242538</v>
      </c>
      <c r="D79">
        <v>-9.9999999747524271E-5</v>
      </c>
      <c r="E79">
        <v>0</v>
      </c>
      <c r="F79">
        <v>9.9999999495048639E-9</v>
      </c>
      <c r="I79">
        <v>65</v>
      </c>
      <c r="J79" s="3">
        <f t="shared" si="2"/>
        <v>5.3288819253690232</v>
      </c>
      <c r="K79" s="3">
        <f>_xll.PDENSITY($J$79,SimData!$B$9:$B$108,$J$9,$J$10,0)</f>
        <v>0.17713174559154765</v>
      </c>
      <c r="L79" s="3">
        <f t="shared" si="3"/>
        <v>4.7505627698956161</v>
      </c>
      <c r="M79" s="3">
        <f>_xll.PDENSITY($L$79,SimData!$C$9:$C$108,$L$9,$L$10,0)</f>
        <v>0.22111796688036175</v>
      </c>
    </row>
    <row r="80" spans="1:13">
      <c r="A80">
        <v>72</v>
      </c>
      <c r="B80">
        <v>4.9838982317814997</v>
      </c>
      <c r="C80">
        <v>3.3953464266206073</v>
      </c>
      <c r="D80">
        <v>0</v>
      </c>
      <c r="E80">
        <v>-9.9999999747524271E-5</v>
      </c>
      <c r="F80">
        <v>9.9999999495048623E-9</v>
      </c>
      <c r="I80">
        <v>66</v>
      </c>
      <c r="J80" s="3">
        <f t="shared" ref="J80:J114" si="4">1/99*($J$8-$J$7)+J79</f>
        <v>5.4022475172038869</v>
      </c>
      <c r="K80" s="3">
        <f>_xll.PDENSITY($J$80,SimData!$B$9:$B$108,$J$9,$J$10,0)</f>
        <v>0.16407428328656359</v>
      </c>
      <c r="L80" s="3">
        <f t="shared" ref="L80:L114" si="5">1/99*($L$8-$L$7)+L79</f>
        <v>4.8145095077452513</v>
      </c>
      <c r="M80" s="3">
        <f>_xll.PDENSITY($L$80,SimData!$C$9:$C$108,$L$9,$L$10,0)</f>
        <v>0.21818931680502582</v>
      </c>
    </row>
    <row r="81" spans="1:13">
      <c r="A81">
        <v>73</v>
      </c>
      <c r="B81">
        <v>5.0788648183690466</v>
      </c>
      <c r="C81">
        <v>5.2746590451085016</v>
      </c>
      <c r="D81">
        <v>0</v>
      </c>
      <c r="E81">
        <v>0</v>
      </c>
      <c r="F81">
        <v>1.2614504341433672E-23</v>
      </c>
      <c r="I81">
        <v>67</v>
      </c>
      <c r="J81" s="3">
        <f t="shared" si="4"/>
        <v>5.4756131090387505</v>
      </c>
      <c r="K81" s="3">
        <f>_xll.PDENSITY($J$81,SimData!$B$9:$B$108,$J$9,$J$10,0)</f>
        <v>0.15120711260839265</v>
      </c>
      <c r="L81" s="3">
        <f t="shared" si="5"/>
        <v>4.8784562455948866</v>
      </c>
      <c r="M81" s="3">
        <f>_xll.PDENSITY($L$81,SimData!$C$9:$C$108,$L$9,$L$10,0)</f>
        <v>0.21529245835481867</v>
      </c>
    </row>
    <row r="82" spans="1:13">
      <c r="A82">
        <v>74</v>
      </c>
      <c r="B82">
        <v>7.4625579985092676</v>
      </c>
      <c r="C82">
        <v>2.0147490740966338</v>
      </c>
      <c r="D82">
        <v>-9.9999999747524271E-5</v>
      </c>
      <c r="E82">
        <v>0</v>
      </c>
      <c r="F82">
        <v>9.9999999495048639E-9</v>
      </c>
      <c r="I82">
        <v>68</v>
      </c>
      <c r="J82" s="3">
        <f t="shared" si="4"/>
        <v>5.5489787008736142</v>
      </c>
      <c r="K82" s="3">
        <f>_xll.PDENSITY($J$82,SimData!$B$9:$B$108,$J$9,$J$10,0)</f>
        <v>0.1386467003301993</v>
      </c>
      <c r="L82" s="3">
        <f t="shared" si="5"/>
        <v>4.9424029834445218</v>
      </c>
      <c r="M82" s="3">
        <f>_xll.PDENSITY($L$82,SimData!$C$9:$C$108,$L$9,$L$10,0)</f>
        <v>0.21242366539522642</v>
      </c>
    </row>
    <row r="83" spans="1:13">
      <c r="A83">
        <v>75</v>
      </c>
      <c r="B83">
        <v>3.3052845159019526</v>
      </c>
      <c r="C83">
        <v>2.9608593385792581</v>
      </c>
      <c r="D83">
        <v>0</v>
      </c>
      <c r="E83">
        <v>0</v>
      </c>
      <c r="F83">
        <v>3.3087224502121107E-24</v>
      </c>
      <c r="I83">
        <v>69</v>
      </c>
      <c r="J83" s="3">
        <f t="shared" si="4"/>
        <v>5.6223442927084779</v>
      </c>
      <c r="K83" s="3">
        <f>_xll.PDENSITY($J$83,SimData!$B$9:$B$108,$J$9,$J$10,0)</f>
        <v>0.12649197229245748</v>
      </c>
      <c r="L83" s="3">
        <f t="shared" si="5"/>
        <v>5.006349721294157</v>
      </c>
      <c r="M83" s="3">
        <f>_xll.PDENSITY($L$83,SimData!$C$9:$C$108,$L$9,$L$10,0)</f>
        <v>0.2095673201618834</v>
      </c>
    </row>
    <row r="84" spans="1:13">
      <c r="A84">
        <v>76</v>
      </c>
      <c r="B84">
        <v>5.3575151110188779</v>
      </c>
      <c r="C84">
        <v>5.2621924549686101</v>
      </c>
      <c r="D84">
        <v>0</v>
      </c>
      <c r="E84">
        <v>7.7738135087201954E-4</v>
      </c>
      <c r="F84">
        <v>6.0432176468360593E-7</v>
      </c>
      <c r="I84">
        <v>70</v>
      </c>
      <c r="J84" s="3">
        <f t="shared" si="4"/>
        <v>5.6957098845433416</v>
      </c>
      <c r="K84" s="3">
        <f>_xll.PDENSITY($J$84,SimData!$B$9:$B$108,$J$9,$J$10,0)</f>
        <v>0.11482490185733601</v>
      </c>
      <c r="L84" s="3">
        <f t="shared" si="5"/>
        <v>5.0702964591437922</v>
      </c>
      <c r="M84" s="3">
        <f>_xll.PDENSITY($L$84,SimData!$C$9:$C$108,$L$9,$L$10,0)</f>
        <v>0.2066970588689416</v>
      </c>
    </row>
    <row r="85" spans="1:13">
      <c r="A85">
        <v>77</v>
      </c>
      <c r="B85">
        <v>4.2587349592318331</v>
      </c>
      <c r="C85">
        <v>4.4161586411815952</v>
      </c>
      <c r="D85">
        <v>-9.9999999747524271E-5</v>
      </c>
      <c r="E85">
        <v>-9.9999999747524271E-5</v>
      </c>
      <c r="F85">
        <v>1.9999999899009708E-8</v>
      </c>
      <c r="I85">
        <v>71</v>
      </c>
      <c r="J85" s="3">
        <f t="shared" si="4"/>
        <v>5.7690754763782053</v>
      </c>
      <c r="K85" s="3">
        <f>_xll.PDENSITY($J$85,SimData!$B$9:$B$108,$J$9,$J$10,0)</f>
        <v>0.10371269126062492</v>
      </c>
      <c r="L85" s="3">
        <f t="shared" si="5"/>
        <v>5.1342431969934275</v>
      </c>
      <c r="M85" s="3">
        <f>_xll.PDENSITY($L$85,SimData!$C$9:$C$108,$L$9,$L$10,0)</f>
        <v>0.203777462715413</v>
      </c>
    </row>
    <row r="86" spans="1:13">
      <c r="A86">
        <v>78</v>
      </c>
      <c r="B86">
        <v>4.8250690007111725</v>
      </c>
      <c r="C86">
        <v>5.0582133747608111</v>
      </c>
      <c r="D86">
        <v>0</v>
      </c>
      <c r="E86">
        <v>5.0029206431645434E-4</v>
      </c>
      <c r="F86">
        <v>2.5029214961801929E-7</v>
      </c>
      <c r="I86">
        <v>72</v>
      </c>
      <c r="J86" s="3">
        <f t="shared" si="4"/>
        <v>5.842441068213069</v>
      </c>
      <c r="K86" s="3">
        <f>_xll.PDENSITY($J$86,SimData!$B$9:$B$108,$J$9,$J$10,0)</f>
        <v>9.3210805133423835E-2</v>
      </c>
      <c r="L86" s="3">
        <f t="shared" si="5"/>
        <v>5.1981899348430627</v>
      </c>
      <c r="M86" s="3">
        <f>_xll.PDENSITY($L$86,SimData!$C$9:$C$108,$L$9,$L$10,0)</f>
        <v>0.20076616631720567</v>
      </c>
    </row>
    <row r="87" spans="1:13">
      <c r="A87">
        <v>79</v>
      </c>
      <c r="B87">
        <v>3.9322543916222958</v>
      </c>
      <c r="C87">
        <v>6.1785921756001239</v>
      </c>
      <c r="D87">
        <v>0</v>
      </c>
      <c r="E87">
        <v>0</v>
      </c>
      <c r="F87">
        <v>1.0339757656912846E-23</v>
      </c>
      <c r="I87">
        <v>73</v>
      </c>
      <c r="J87" s="3">
        <f t="shared" si="4"/>
        <v>5.9158066600479327</v>
      </c>
      <c r="K87" s="3">
        <f>_xll.PDENSITY($J$87,SimData!$B$9:$B$108,$J$9,$J$10,0)</f>
        <v>8.3366023277051018E-2</v>
      </c>
      <c r="L87" s="3">
        <f t="shared" si="5"/>
        <v>5.2621366726926979</v>
      </c>
      <c r="M87" s="3">
        <f>_xll.PDENSITY($L$87,SimData!$C$9:$C$108,$L$9,$L$10,0)</f>
        <v>0.19761623835077596</v>
      </c>
    </row>
    <row r="88" spans="1:13">
      <c r="A88">
        <v>80</v>
      </c>
      <c r="B88">
        <v>4.2511051128054795</v>
      </c>
      <c r="C88">
        <v>3.7687380650559907</v>
      </c>
      <c r="D88">
        <v>0</v>
      </c>
      <c r="E88">
        <v>0</v>
      </c>
      <c r="F88">
        <v>5.9970594410094506E-24</v>
      </c>
      <c r="I88">
        <v>74</v>
      </c>
      <c r="J88" s="3">
        <f t="shared" si="4"/>
        <v>5.9891722518827963</v>
      </c>
      <c r="K88" s="3">
        <f>_xll.PDENSITY($J$88,SimData!$B$9:$B$108,$J$9,$J$10,0)</f>
        <v>7.421877754511863E-2</v>
      </c>
      <c r="L88" s="3">
        <f t="shared" si="5"/>
        <v>5.3260834105423331</v>
      </c>
      <c r="M88" s="3">
        <f>_xll.PDENSITY($L$88,SimData!$C$9:$C$108,$L$9,$L$10,0)</f>
        <v>0.19427868671180376</v>
      </c>
    </row>
    <row r="89" spans="1:13">
      <c r="A89">
        <v>81</v>
      </c>
      <c r="B89">
        <v>3.7598560626278625</v>
      </c>
      <c r="C89">
        <v>1.3888911931892305</v>
      </c>
      <c r="D89">
        <v>0</v>
      </c>
      <c r="E89">
        <v>-9.9999999747524271E-5</v>
      </c>
      <c r="F89">
        <v>9.999999949504859E-9</v>
      </c>
      <c r="I89">
        <v>75</v>
      </c>
      <c r="J89" s="3">
        <f t="shared" si="4"/>
        <v>6.06253784371766</v>
      </c>
      <c r="K89" s="3">
        <f>_xll.PDENSITY($J$89,SimData!$B$9:$B$108,$J$9,$J$10,0)</f>
        <v>6.5804289965874216E-2</v>
      </c>
      <c r="L89" s="3">
        <f t="shared" si="5"/>
        <v>5.3900301483919684</v>
      </c>
      <c r="M89" s="3">
        <f>_xll.PDENSITY($L$89,SimData!$C$9:$C$108,$L$9,$L$10,0)</f>
        <v>0.19070495141566368</v>
      </c>
    </row>
    <row r="90" spans="1:13">
      <c r="A90">
        <v>82</v>
      </c>
      <c r="B90">
        <v>3.1190521246616747</v>
      </c>
      <c r="C90">
        <v>3.9714704938271295</v>
      </c>
      <c r="D90">
        <v>0</v>
      </c>
      <c r="E90">
        <v>0</v>
      </c>
      <c r="F90">
        <v>1.7577588016751838E-23</v>
      </c>
      <c r="I90">
        <v>76</v>
      </c>
      <c r="J90" s="3">
        <f t="shared" si="4"/>
        <v>6.1359034355525237</v>
      </c>
      <c r="K90" s="3">
        <f>_xll.PDENSITY($J$90,SimData!$B$9:$B$108,$J$9,$J$10,0)</f>
        <v>5.8152364235020626E-2</v>
      </c>
      <c r="L90" s="3">
        <f t="shared" si="5"/>
        <v>5.4539768862416036</v>
      </c>
      <c r="M90" s="3">
        <f>_xll.PDENSITY($L$90,SimData!$C$9:$C$108,$L$9,$L$10,0)</f>
        <v>0.18684926969762003</v>
      </c>
    </row>
    <row r="91" spans="1:13">
      <c r="A91">
        <v>83</v>
      </c>
      <c r="B91">
        <v>4.6503512889395653</v>
      </c>
      <c r="C91">
        <v>3.6419249566369274</v>
      </c>
      <c r="D91">
        <v>-9.9999999747524271E-5</v>
      </c>
      <c r="E91">
        <v>-9.8833110314444639E-5</v>
      </c>
      <c r="F91">
        <v>1.9767983643932036E-8</v>
      </c>
      <c r="I91">
        <v>77</v>
      </c>
      <c r="J91" s="3">
        <f t="shared" si="4"/>
        <v>6.2092690273873874</v>
      </c>
      <c r="K91" s="3">
        <f>_xll.PDENSITY($J$91,SimData!$B$9:$B$108,$J$9,$J$10,0)</f>
        <v>5.1286013597267435E-2</v>
      </c>
      <c r="L91" s="3">
        <f t="shared" si="5"/>
        <v>5.5179236240912388</v>
      </c>
      <c r="M91" s="3">
        <f>_xll.PDENSITY($L$91,SimData!$C$9:$C$108,$L$9,$L$10,0)</f>
        <v>0.18267082502006682</v>
      </c>
    </row>
    <row r="92" spans="1:13">
      <c r="A92">
        <v>84</v>
      </c>
      <c r="B92">
        <v>4.2607905704196947</v>
      </c>
      <c r="C92">
        <v>6.1444888144490069</v>
      </c>
      <c r="D92">
        <v>0</v>
      </c>
      <c r="E92">
        <v>-9.999999929277692E-5</v>
      </c>
      <c r="F92">
        <v>9.9999998585553911E-9</v>
      </c>
      <c r="I92">
        <v>78</v>
      </c>
      <c r="J92" s="3">
        <f t="shared" si="4"/>
        <v>6.2826346192222511</v>
      </c>
      <c r="K92" s="3">
        <f>_xll.PDENSITY($J$92,SimData!$B$9:$B$108,$J$9,$J$10,0)</f>
        <v>4.521935718428894E-2</v>
      </c>
      <c r="L92" s="3">
        <f t="shared" si="5"/>
        <v>5.581870361940874</v>
      </c>
      <c r="M92" s="3">
        <f>_xll.PDENSITY($L$92,SimData!$C$9:$C$108,$L$9,$L$10,0)</f>
        <v>0.17813562022585924</v>
      </c>
    </row>
    <row r="93" spans="1:13">
      <c r="A93">
        <v>85</v>
      </c>
      <c r="B93">
        <v>4.1686504041934516</v>
      </c>
      <c r="C93">
        <v>5.8453807160498927</v>
      </c>
      <c r="D93">
        <v>0</v>
      </c>
      <c r="E93">
        <v>-9.9999999747524271E-5</v>
      </c>
      <c r="F93">
        <v>9.999999949504859E-9</v>
      </c>
      <c r="I93">
        <v>79</v>
      </c>
      <c r="J93" s="3">
        <f t="shared" si="4"/>
        <v>6.3560002110571148</v>
      </c>
      <c r="K93" s="3">
        <f>_xll.PDENSITY($J$93,SimData!$B$9:$B$108,$J$9,$J$10,0)</f>
        <v>3.995533527044158E-2</v>
      </c>
      <c r="L93" s="3">
        <f t="shared" si="5"/>
        <v>5.6458170997905093</v>
      </c>
      <c r="M93" s="3">
        <f>_xll.PDENSITY($L$93,SimData!$C$9:$C$108,$L$9,$L$10,0)</f>
        <v>0.17321804051937237</v>
      </c>
    </row>
    <row r="94" spans="1:13">
      <c r="A94">
        <v>86</v>
      </c>
      <c r="B94">
        <v>4.1081076962553809</v>
      </c>
      <c r="C94">
        <v>3.4881377510178759</v>
      </c>
      <c r="D94">
        <v>0</v>
      </c>
      <c r="E94">
        <v>0</v>
      </c>
      <c r="F94">
        <v>4.1359030627651384E-24</v>
      </c>
      <c r="I94">
        <v>80</v>
      </c>
      <c r="J94" s="3">
        <f t="shared" si="4"/>
        <v>6.4293658028919785</v>
      </c>
      <c r="K94" s="3">
        <f>_xll.PDENSITY($J$94,SimData!$B$9:$B$108,$J$9,$J$10,0)</f>
        <v>3.5483771832644062E-2</v>
      </c>
      <c r="L94" s="3">
        <f t="shared" si="5"/>
        <v>5.7097638376401445</v>
      </c>
      <c r="M94" s="3">
        <f>_xll.PDENSITY($L$94,SimData!$C$9:$C$108,$L$9,$L$10,0)</f>
        <v>0.16790209103695214</v>
      </c>
    </row>
    <row r="95" spans="1:13">
      <c r="A95">
        <v>87</v>
      </c>
      <c r="B95">
        <v>3.8299857981645586</v>
      </c>
      <c r="C95">
        <v>2.5650330124750722</v>
      </c>
      <c r="D95">
        <v>0</v>
      </c>
      <c r="E95">
        <v>0</v>
      </c>
      <c r="F95">
        <v>8.4786012786685337E-24</v>
      </c>
      <c r="I95">
        <v>81</v>
      </c>
      <c r="J95" s="3">
        <f t="shared" si="4"/>
        <v>6.5027313947268421</v>
      </c>
      <c r="K95" s="3">
        <f>_xll.PDENSITY($J$95,SimData!$B$9:$B$108,$J$9,$J$10,0)</f>
        <v>3.1780177685757097E-2</v>
      </c>
      <c r="L95" s="3">
        <f t="shared" si="5"/>
        <v>5.7737105754897797</v>
      </c>
      <c r="M95" s="3">
        <f>_xll.PDENSITY($L$95,SimData!$C$9:$C$108,$L$9,$L$10,0)</f>
        <v>0.16218230483580254</v>
      </c>
    </row>
    <row r="96" spans="1:13">
      <c r="A96">
        <v>88</v>
      </c>
      <c r="B96">
        <v>3.1506892141583944</v>
      </c>
      <c r="C96">
        <v>3.9176744287841134</v>
      </c>
      <c r="D96">
        <v>-9.999999929277692E-5</v>
      </c>
      <c r="E96">
        <v>-9.9999999747524271E-5</v>
      </c>
      <c r="F96">
        <v>1.9999999808060237E-8</v>
      </c>
      <c r="I96">
        <v>82</v>
      </c>
      <c r="J96" s="3">
        <f t="shared" si="4"/>
        <v>6.5760969865617058</v>
      </c>
      <c r="K96" s="3">
        <f>_xll.PDENSITY($J$96,SimData!$B$9:$B$108,$J$9,$J$10,0)</f>
        <v>2.8805491919513822E-2</v>
      </c>
      <c r="L96" s="3">
        <f t="shared" si="5"/>
        <v>5.837657313339415</v>
      </c>
      <c r="M96" s="3">
        <f>_xll.PDENSITY($L$96,SimData!$C$9:$C$108,$L$9,$L$10,0)</f>
        <v>0.1560643203782926</v>
      </c>
    </row>
    <row r="97" spans="1:13">
      <c r="A97">
        <v>89</v>
      </c>
      <c r="B97">
        <v>4.3884925597916489</v>
      </c>
      <c r="C97">
        <v>4.4915061406778261</v>
      </c>
      <c r="D97">
        <v>0</v>
      </c>
      <c r="E97">
        <v>4.4187449839228066E-4</v>
      </c>
      <c r="F97">
        <v>1.9525307232942965E-7</v>
      </c>
      <c r="I97">
        <v>83</v>
      </c>
      <c r="J97" s="3">
        <f t="shared" si="4"/>
        <v>6.6494625783965695</v>
      </c>
      <c r="K97" s="3">
        <f>_xll.PDENSITY($J$97,SimData!$B$9:$B$108,$J$9,$J$10,0)</f>
        <v>2.6506763316872045E-2</v>
      </c>
      <c r="L97" s="3">
        <f t="shared" si="5"/>
        <v>5.9016040511890502</v>
      </c>
      <c r="M97" s="3">
        <f>_xll.PDENSITY($L$97,SimData!$C$9:$C$108,$L$9,$L$10,0)</f>
        <v>0.14956512492735222</v>
      </c>
    </row>
    <row r="98" spans="1:13">
      <c r="A98">
        <v>90</v>
      </c>
      <c r="B98">
        <v>4.5751024064660246</v>
      </c>
      <c r="C98">
        <v>2.7925065313569224</v>
      </c>
      <c r="D98">
        <v>0</v>
      </c>
      <c r="E98">
        <v>0</v>
      </c>
      <c r="F98">
        <v>7.651420666115506E-24</v>
      </c>
      <c r="I98">
        <v>84</v>
      </c>
      <c r="J98" s="3">
        <f t="shared" si="4"/>
        <v>6.7228281702314332</v>
      </c>
      <c r="K98" s="3">
        <f>_xll.PDENSITY($J$98,SimData!$B$9:$B$108,$J$9,$J$10,0)</f>
        <v>2.4818626304007538E-2</v>
      </c>
      <c r="L98" s="3">
        <f t="shared" si="5"/>
        <v>5.9655507890386854</v>
      </c>
      <c r="M98" s="3">
        <f>_xll.PDENSITY($L$98,SimData!$C$9:$C$108,$L$9,$L$10,0)</f>
        <v>0.14271295487515845</v>
      </c>
    </row>
    <row r="99" spans="1:13">
      <c r="A99">
        <v>91</v>
      </c>
      <c r="B99">
        <v>0.72248305485888364</v>
      </c>
      <c r="C99">
        <v>2.5362549193228277</v>
      </c>
      <c r="D99">
        <v>-9.9999999747524271E-5</v>
      </c>
      <c r="E99">
        <v>0</v>
      </c>
      <c r="F99">
        <v>9.999999949504859E-9</v>
      </c>
      <c r="I99">
        <v>85</v>
      </c>
      <c r="J99" s="3">
        <f t="shared" si="4"/>
        <v>6.7961937620662969</v>
      </c>
      <c r="K99" s="3">
        <f>_xll.PDENSITY($J$99,SimData!$B$9:$B$108,$J$9,$J$10,0)</f>
        <v>2.3665354151480321E-2</v>
      </c>
      <c r="L99" s="3">
        <f t="shared" si="5"/>
        <v>6.0294975268883206</v>
      </c>
      <c r="M99" s="3">
        <f>_xll.PDENSITY($L$99,SimData!$C$9:$C$108,$L$9,$L$10,0)</f>
        <v>0.13554683965611833</v>
      </c>
    </row>
    <row r="100" spans="1:13">
      <c r="A100">
        <v>92</v>
      </c>
      <c r="B100">
        <v>5.3552826244174234</v>
      </c>
      <c r="C100">
        <v>5.9112600583858486</v>
      </c>
      <c r="D100">
        <v>3.8465469106085948E-4</v>
      </c>
      <c r="E100">
        <v>-9.999999929277692E-5</v>
      </c>
      <c r="F100">
        <v>1.5795923121368064E-7</v>
      </c>
      <c r="I100">
        <v>86</v>
      </c>
      <c r="J100" s="3">
        <f t="shared" si="4"/>
        <v>6.8695593539011606</v>
      </c>
      <c r="K100" s="3">
        <f>_xll.PDENSITY($J$100,SimData!$B$9:$B$108,$J$9,$J$10,0)</f>
        <v>2.2963274899626747E-2</v>
      </c>
      <c r="L100" s="3">
        <f t="shared" si="5"/>
        <v>6.0934442647379559</v>
      </c>
      <c r="M100" s="3">
        <f>_xll.PDENSITY($L$100,SimData!$C$9:$C$108,$L$9,$L$10,0)</f>
        <v>0.12811577607951199</v>
      </c>
    </row>
    <row r="101" spans="1:13">
      <c r="A101">
        <v>93</v>
      </c>
      <c r="B101">
        <v>4.6017506937467125</v>
      </c>
      <c r="C101">
        <v>1.8342382650157325</v>
      </c>
      <c r="D101">
        <v>-9.9999999747524271E-5</v>
      </c>
      <c r="E101">
        <v>-9.9999999747524271E-5</v>
      </c>
      <c r="F101">
        <v>1.9999999899009708E-8</v>
      </c>
      <c r="I101">
        <v>87</v>
      </c>
      <c r="J101" s="3">
        <f t="shared" si="4"/>
        <v>6.9429249457360243</v>
      </c>
      <c r="K101" s="3">
        <f>_xll.PDENSITY($J$101,SimData!$B$9:$B$108,$J$9,$J$10,0)</f>
        <v>2.2623389651912369E-2</v>
      </c>
      <c r="L101" s="3">
        <f t="shared" si="5"/>
        <v>6.1573910025875911</v>
      </c>
      <c r="M101" s="3">
        <f>_xll.PDENSITY($L$101,SimData!$C$9:$C$108,$L$9,$L$10,0)</f>
        <v>0.12047752721390689</v>
      </c>
    </row>
    <row r="102" spans="1:13">
      <c r="A102">
        <v>94</v>
      </c>
      <c r="B102">
        <v>5.1917543317751278</v>
      </c>
      <c r="C102">
        <v>4.4929730844183711</v>
      </c>
      <c r="D102">
        <v>0</v>
      </c>
      <c r="E102">
        <v>0</v>
      </c>
      <c r="F102">
        <v>1.2614504341433672E-23</v>
      </c>
      <c r="I102">
        <v>88</v>
      </c>
      <c r="J102" s="3">
        <f t="shared" si="4"/>
        <v>7.0162905375708879</v>
      </c>
      <c r="K102" s="3">
        <f>_xll.PDENSITY($J$102,SimData!$B$9:$B$108,$J$9,$J$10,0)</f>
        <v>2.2554103735323523E-2</v>
      </c>
      <c r="L102" s="3">
        <f t="shared" si="5"/>
        <v>6.2213377404372263</v>
      </c>
      <c r="M102" s="3">
        <f>_xll.PDENSITY($L$102,SimData!$C$9:$C$108,$L$9,$L$10,0)</f>
        <v>0.11269705537765952</v>
      </c>
    </row>
    <row r="103" spans="1:13">
      <c r="A103">
        <v>95</v>
      </c>
      <c r="B103">
        <v>2.3722960143583824</v>
      </c>
      <c r="C103">
        <v>3.233115819786474</v>
      </c>
      <c r="D103">
        <v>-9.999999929277692E-5</v>
      </c>
      <c r="E103">
        <v>4.0927261579781771E-12</v>
      </c>
      <c r="F103">
        <v>9.999999858555401E-9</v>
      </c>
      <c r="I103">
        <v>89</v>
      </c>
      <c r="J103" s="3">
        <f t="shared" si="4"/>
        <v>7.0896561294057516</v>
      </c>
      <c r="K103" s="3">
        <f>_xll.PDENSITY($J$103,SimData!$B$9:$B$108,$J$9,$J$10,0)</f>
        <v>2.266403545549088E-2</v>
      </c>
      <c r="L103" s="3">
        <f t="shared" si="5"/>
        <v>6.2852844782868615</v>
      </c>
      <c r="M103" s="3">
        <f>_xll.PDENSITY($L$103,SimData!$C$9:$C$108,$L$9,$L$10,0)</f>
        <v>0.10484462153657007</v>
      </c>
    </row>
    <row r="104" spans="1:13">
      <c r="A104">
        <v>96</v>
      </c>
      <c r="B104">
        <v>4.7074665693116309</v>
      </c>
      <c r="C104">
        <v>3.4842323523449621</v>
      </c>
      <c r="D104">
        <v>-9.9999999747524271E-5</v>
      </c>
      <c r="E104">
        <v>0</v>
      </c>
      <c r="F104">
        <v>9.9999999495048573E-9</v>
      </c>
      <c r="I104">
        <v>90</v>
      </c>
      <c r="J104" s="3">
        <f t="shared" si="4"/>
        <v>7.1630217212406153</v>
      </c>
      <c r="K104" s="3">
        <f>_xll.PDENSITY($J$104,SimData!$B$9:$B$108,$J$9,$J$10,0)</f>
        <v>2.2864883629410023E-2</v>
      </c>
      <c r="L104" s="3">
        <f t="shared" si="5"/>
        <v>6.3492312161364968</v>
      </c>
      <c r="M104" s="3">
        <f>_xll.PDENSITY($L$104,SimData!$C$9:$C$108,$L$9,$L$10,0)</f>
        <v>9.6993610945285955E-2</v>
      </c>
    </row>
    <row r="105" spans="1:13">
      <c r="A105">
        <v>97</v>
      </c>
      <c r="B105">
        <v>0.6334840479377426</v>
      </c>
      <c r="C105">
        <v>5.3423899875073886</v>
      </c>
      <c r="D105">
        <v>-9.9999999747524271E-5</v>
      </c>
      <c r="E105">
        <v>0</v>
      </c>
      <c r="F105">
        <v>9.9999999495048573E-9</v>
      </c>
      <c r="I105">
        <v>91</v>
      </c>
      <c r="J105" s="3">
        <f t="shared" si="4"/>
        <v>7.236387313075479</v>
      </c>
      <c r="K105" s="3">
        <f>_xll.PDENSITY($J$105,SimData!$B$9:$B$108,$J$9,$J$10,0)</f>
        <v>2.3074310142856699E-2</v>
      </c>
      <c r="L105" s="3">
        <f t="shared" si="5"/>
        <v>6.413177953986132</v>
      </c>
      <c r="M105" s="3">
        <f>_xll.PDENSITY($L$105,SimData!$C$9:$C$108,$L$9,$L$10,0)</f>
        <v>8.9218173336745477E-2</v>
      </c>
    </row>
    <row r="106" spans="1:13">
      <c r="A106">
        <v>98</v>
      </c>
      <c r="B106">
        <v>2.0024059891402723</v>
      </c>
      <c r="C106">
        <v>4.8126504669836629</v>
      </c>
      <c r="D106">
        <v>-9.9999999747524271E-5</v>
      </c>
      <c r="E106">
        <v>0</v>
      </c>
      <c r="F106">
        <v>9.999999949504859E-9</v>
      </c>
      <c r="I106">
        <v>92</v>
      </c>
      <c r="J106" s="3">
        <f t="shared" si="4"/>
        <v>7.3097529049103427</v>
      </c>
      <c r="K106" s="3">
        <f>_xll.PDENSITY($J$106,SimData!$B$9:$B$108,$J$9,$J$10,0)</f>
        <v>2.3218740304279364E-2</v>
      </c>
      <c r="L106" s="3">
        <f t="shared" si="5"/>
        <v>6.4771246918357672</v>
      </c>
      <c r="M106" s="3">
        <f>_xll.PDENSITY($L$106,SimData!$C$9:$C$108,$L$9,$L$10,0)</f>
        <v>8.1590790856985243E-2</v>
      </c>
    </row>
    <row r="107" spans="1:13">
      <c r="A107">
        <v>99</v>
      </c>
      <c r="B107">
        <v>7.2989841810692093</v>
      </c>
      <c r="C107">
        <v>3.9429247163961922</v>
      </c>
      <c r="D107">
        <v>0</v>
      </c>
      <c r="E107">
        <v>0</v>
      </c>
      <c r="F107">
        <v>7.651420666115506E-24</v>
      </c>
      <c r="I107">
        <v>93</v>
      </c>
      <c r="J107" s="3">
        <f t="shared" si="4"/>
        <v>7.3831184967452064</v>
      </c>
      <c r="K107" s="3">
        <f>_xll.PDENSITY($J$107,SimData!$B$9:$B$108,$J$9,$J$10,0)</f>
        <v>2.3235924744616988E-2</v>
      </c>
      <c r="L107" s="3">
        <f t="shared" si="5"/>
        <v>6.5410714296854024</v>
      </c>
      <c r="M107" s="3">
        <f>_xll.PDENSITY($L$107,SimData!$C$9:$C$108,$L$9,$L$10,0)</f>
        <v>7.4179903905161618E-2</v>
      </c>
    </row>
    <row r="108" spans="1:13">
      <c r="A108">
        <v>100</v>
      </c>
      <c r="B108">
        <v>5.7456294227595537</v>
      </c>
      <c r="C108">
        <v>3.4328401172541803</v>
      </c>
      <c r="D108">
        <v>-9.9999999747524271E-5</v>
      </c>
      <c r="E108">
        <v>-9.9999998838029569E-5</v>
      </c>
      <c r="F108">
        <v>1.9999999717110769E-8</v>
      </c>
      <c r="I108">
        <v>94</v>
      </c>
      <c r="J108" s="3">
        <f t="shared" si="4"/>
        <v>7.4564840885800701</v>
      </c>
      <c r="K108" s="3">
        <f>_xll.PDENSITY($J$108,SimData!$B$9:$B$108,$J$9,$J$10,0)</f>
        <v>2.307706631505917E-2</v>
      </c>
      <c r="L108" s="3">
        <f t="shared" si="5"/>
        <v>6.6050181675350377</v>
      </c>
      <c r="M108" s="3">
        <f>_xll.PDENSITY($L$108,SimData!$C$9:$C$108,$L$9,$L$10,0)</f>
        <v>6.7047730648344461E-2</v>
      </c>
    </row>
    <row r="109" spans="1:13">
      <c r="I109">
        <v>95</v>
      </c>
      <c r="J109" s="3">
        <f t="shared" si="4"/>
        <v>7.5298496804149337</v>
      </c>
      <c r="K109" s="3">
        <f>_xll.PDENSITY($J$109,SimData!$B$9:$B$108,$J$9,$J$10,0)</f>
        <v>2.2708311238592516E-2</v>
      </c>
      <c r="L109" s="3">
        <f t="shared" si="5"/>
        <v>6.6689649053846729</v>
      </c>
      <c r="M109" s="3">
        <f>_xll.PDENSITY($L$109,SimData!$C$9:$C$108,$L$9,$L$10,0)</f>
        <v>6.0248408369449037E-2</v>
      </c>
    </row>
    <row r="110" spans="1:13">
      <c r="A110" t="s">
        <v>19</v>
      </c>
      <c r="I110">
        <v>96</v>
      </c>
      <c r="J110" s="3">
        <f t="shared" si="4"/>
        <v>7.6032152722497974</v>
      </c>
      <c r="K110" s="3">
        <f>_xll.PDENSITY($J$110,SimData!$B$9:$B$108,$J$9,$J$10,0)</f>
        <v>2.2111441243112678E-2</v>
      </c>
      <c r="L110" s="3">
        <f t="shared" si="5"/>
        <v>6.7329116432343081</v>
      </c>
      <c r="M110" s="3">
        <f>_xll.PDENSITY($L$110,SimData!$C$9:$C$108,$L$9,$L$10,0)</f>
        <v>5.3826564009472652E-2</v>
      </c>
    </row>
    <row r="111" spans="1:13">
      <c r="A111" t="s">
        <v>20</v>
      </c>
      <c r="B111" t="str">
        <f>IF(ISBLANK($B110)=TRUE,"",_xll.EDF(B9:B108,$B110))</f>
        <v/>
      </c>
      <c r="C111" t="str">
        <f>IF(ISBLANK($C110)=TRUE,"",_xll.EDF(C9:C108,$C110))</f>
        <v/>
      </c>
      <c r="D111" t="str">
        <f>IF(ISBLANK($D110)=TRUE,"",_xll.EDF(D9:D108,$D110))</f>
        <v/>
      </c>
      <c r="E111" t="str">
        <f>IF(ISBLANK($E110)=TRUE,"",_xll.EDF(E9:E108,$E110))</f>
        <v/>
      </c>
      <c r="F111" t="str">
        <f>IF(ISBLANK($F110)=TRUE,"",_xll.EDF(F9:F108,$F110))</f>
        <v/>
      </c>
      <c r="I111">
        <v>97</v>
      </c>
      <c r="J111" s="3">
        <f t="shared" si="4"/>
        <v>7.6765808640846611</v>
      </c>
      <c r="K111" s="3">
        <f>_xll.PDENSITY($J$111,SimData!$B$9:$B$108,$J$9,$J$10,0)</f>
        <v>2.1283675792324548E-2</v>
      </c>
      <c r="L111" s="3">
        <f t="shared" si="5"/>
        <v>6.7968583810839434</v>
      </c>
      <c r="M111" s="3">
        <f>_xll.PDENSITY($L$111,SimData!$C$9:$C$108,$L$9,$L$10,0)</f>
        <v>4.7816389239399557E-2</v>
      </c>
    </row>
    <row r="112" spans="1:13">
      <c r="A112" t="s">
        <v>21</v>
      </c>
      <c r="I112">
        <v>98</v>
      </c>
      <c r="J112" s="3">
        <f t="shared" si="4"/>
        <v>7.7499464559195248</v>
      </c>
      <c r="K112" s="3">
        <f>_xll.PDENSITY($J$112,SimData!$B$9:$B$108,$J$9,$J$10,0)</f>
        <v>2.0236585178207138E-2</v>
      </c>
      <c r="L112" s="3">
        <f t="shared" si="5"/>
        <v>6.8608051189335786</v>
      </c>
      <c r="M112" s="3">
        <f>_xll.PDENSITY($L$112,SimData!$C$9:$C$108,$L$9,$L$10,0)</f>
        <v>4.2241255717981617E-2</v>
      </c>
    </row>
    <row r="113" spans="1:13">
      <c r="A113" t="s">
        <v>22</v>
      </c>
      <c r="B113" t="str">
        <f>IF(ISBLANK($B112)=TRUE,"",_xll.EDF(B9:B108,$B112))</f>
        <v/>
      </c>
      <c r="C113" t="str">
        <f>IF(ISBLANK($C112)=TRUE,"",_xll.EDF(C9:C108,$C112))</f>
        <v/>
      </c>
      <c r="D113" t="str">
        <f>IF(ISBLANK($D112)=TRUE,"",_xll.EDF(D9:D108,$D112))</f>
        <v/>
      </c>
      <c r="E113" t="str">
        <f>IF(ISBLANK($E112)=TRUE,"",_xll.EDF(E9:E108,$E112))</f>
        <v/>
      </c>
      <c r="F113" t="str">
        <f>IF(ISBLANK($F112)=TRUE,"",_xll.EDF(F9:F108,$F112))</f>
        <v/>
      </c>
      <c r="I113">
        <v>99</v>
      </c>
      <c r="J113" s="3">
        <f t="shared" si="4"/>
        <v>7.8233120477543885</v>
      </c>
      <c r="K113" s="3">
        <f>_xll.PDENSITY($J$113,SimData!$B$9:$B$108,$J$9,$J$10,0)</f>
        <v>1.8994207198971987E-2</v>
      </c>
      <c r="L113" s="3">
        <f t="shared" si="5"/>
        <v>6.9247518567832138</v>
      </c>
      <c r="M113" s="3">
        <f>_xll.PDENSITY($L$113,SimData!$C$9:$C$108,$L$9,$L$10,0)</f>
        <v>3.7113863486642147E-2</v>
      </c>
    </row>
    <row r="114" spans="1:13">
      <c r="A114" t="s">
        <v>23</v>
      </c>
      <c r="I114">
        <v>100</v>
      </c>
      <c r="J114" s="3">
        <f t="shared" si="4"/>
        <v>7.8966776395892522</v>
      </c>
      <c r="K114" s="3">
        <f>_xll.PDENSITY($J$114,SimData!$B$9:$B$108,$J$9,$J$10,0)</f>
        <v>1.7590535825800911E-2</v>
      </c>
      <c r="L114" s="3">
        <f t="shared" si="5"/>
        <v>6.988698594632849</v>
      </c>
      <c r="M114" s="3">
        <f>_xll.PDENSITY($L$114,SimData!$C$9:$C$108,$L$9,$L$10,0)</f>
        <v>3.2436874683056997E-2</v>
      </c>
    </row>
    <row r="115" spans="1:13">
      <c r="A115" t="s">
        <v>24</v>
      </c>
      <c r="B115" t="str">
        <f>IF(ISBLANK($B114)=TRUE,"",_xll.EDF(B9:B108,$B114))</f>
        <v/>
      </c>
      <c r="C115" t="str">
        <f>IF(ISBLANK($C114)=TRUE,"",_xll.EDF(C9:C108,$C114))</f>
        <v/>
      </c>
      <c r="D115" t="str">
        <f>IF(ISBLANK($D114)=TRUE,"",_xll.EDF(D9:D108,$D114))</f>
        <v/>
      </c>
      <c r="E115" t="str">
        <f>IF(ISBLANK($E114)=TRUE,"",_xll.EDF(E9:E108,$E114))</f>
        <v/>
      </c>
      <c r="F115" t="str">
        <f>IF(ISBLANK($F114)=TRUE,"",_xll.EDF(F9:F108,$F114))</f>
        <v/>
      </c>
    </row>
    <row r="116" spans="1:13">
      <c r="A116" t="s">
        <v>25</v>
      </c>
    </row>
    <row r="117" spans="1:13">
      <c r="A117" t="s">
        <v>26</v>
      </c>
      <c r="B117" t="str">
        <f>IF(ISBLANK($B116)=TRUE,"",_xll.EDF(B9:B108,$B116))</f>
        <v/>
      </c>
      <c r="C117" t="str">
        <f>IF(ISBLANK($C116)=TRUE,"",_xll.EDF(C9:C108,$C116))</f>
        <v/>
      </c>
      <c r="D117" t="str">
        <f>IF(ISBLANK($D116)=TRUE,"",_xll.EDF(D9:D108,$D116))</f>
        <v/>
      </c>
      <c r="E117" t="str">
        <f>IF(ISBLANK($E116)=TRUE,"",_xll.EDF(E9:E108,$E116))</f>
        <v/>
      </c>
      <c r="F117" t="str">
        <f>IF(ISBLANK($F116)=TRUE,"",_xll.EDF(F9:F108,$F116))</f>
        <v/>
      </c>
    </row>
    <row r="118" spans="1:13">
      <c r="A118" t="s">
        <v>27</v>
      </c>
    </row>
    <row r="119" spans="1:13">
      <c r="A119" t="s">
        <v>28</v>
      </c>
      <c r="B119" t="str">
        <f>IF(ISBLANK($B118)=TRUE,"",_xll.EDF(B9:B108,$B118))</f>
        <v/>
      </c>
      <c r="C119" t="str">
        <f>IF(ISBLANK($C118)=TRUE,"",_xll.EDF(C9:C108,$C118))</f>
        <v/>
      </c>
      <c r="D119" t="str">
        <f>IF(ISBLANK($D118)=TRUE,"",_xll.EDF(D9:D108,$D118))</f>
        <v/>
      </c>
      <c r="E119" t="str">
        <f>IF(ISBLANK($E118)=TRUE,"",_xll.EDF(E9:E108,$E118))</f>
        <v/>
      </c>
      <c r="F119" t="str">
        <f>IF(ISBLANK($F118)=TRUE,"",_xll.EDF(F9:F108,$F118))</f>
        <v/>
      </c>
    </row>
  </sheetData>
  <sheetCalcPr fullCalcOnLoad="1"/>
  <phoneticPr fontId="2" type="noConversion"/>
  <dataValidations count="1">
    <dataValidation type="list" allowBlank="1" showInputMessage="1" showErrorMessage="1" sqref="J10 L10">
      <formula1>"Cauchy,Cosinus,Double Exp,Epanechnikov,Gaussian,Histogram,Parzen,Quartic,Triangle,Triweight,Uniform"</formula1>
    </dataValidation>
  </dataValidations>
  <pageMargins left="0.75" right="0.75" top="1" bottom="1" header="0.5" footer="0.5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E16"/>
  <sheetViews>
    <sheetView workbookViewId="0"/>
  </sheetViews>
  <sheetFormatPr defaultRowHeight="12"/>
  <sheetData>
    <row r="1" spans="1:5">
      <c r="A1" t="s">
        <v>0</v>
      </c>
      <c r="B1" t="s">
        <v>3</v>
      </c>
      <c r="C1" t="s">
        <v>4</v>
      </c>
      <c r="D1" t="s">
        <v>8</v>
      </c>
    </row>
    <row r="2" spans="1:5">
      <c r="A2">
        <v>0</v>
      </c>
      <c r="B2">
        <v>0</v>
      </c>
      <c r="C2">
        <v>0</v>
      </c>
      <c r="D2">
        <v>1</v>
      </c>
      <c r="E2">
        <v>7.6923076923076927E-2</v>
      </c>
    </row>
    <row r="3" spans="1:5">
      <c r="A3">
        <v>0</v>
      </c>
      <c r="B3">
        <v>0</v>
      </c>
      <c r="C3">
        <v>0</v>
      </c>
      <c r="D3">
        <v>1.3333333333333333</v>
      </c>
      <c r="E3">
        <v>0.15384615384615385</v>
      </c>
    </row>
    <row r="4" spans="1:5">
      <c r="A4">
        <v>0.10606060606060605</v>
      </c>
      <c r="B4">
        <v>0</v>
      </c>
      <c r="C4">
        <v>0.14607614607614605</v>
      </c>
      <c r="D4">
        <v>1.6666666666666665</v>
      </c>
      <c r="E4">
        <v>0.23076923076923078</v>
      </c>
    </row>
    <row r="5" spans="1:5">
      <c r="A5">
        <v>0.22269128921974962</v>
      </c>
      <c r="B5">
        <v>0</v>
      </c>
      <c r="C5">
        <v>0.35069868403201737</v>
      </c>
      <c r="D5">
        <v>2</v>
      </c>
      <c r="E5">
        <v>0.30769230769230771</v>
      </c>
    </row>
    <row r="6" spans="1:5">
      <c r="A6">
        <v>0.51282051282051266</v>
      </c>
      <c r="B6">
        <v>0</v>
      </c>
      <c r="C6">
        <v>0.90598290598290554</v>
      </c>
      <c r="D6">
        <v>2.333333333333333</v>
      </c>
      <c r="E6">
        <v>0.38461538461538464</v>
      </c>
    </row>
    <row r="7" spans="1:5">
      <c r="A7">
        <v>0.90346907993966818</v>
      </c>
      <c r="B7">
        <v>0.31886916502301116</v>
      </c>
      <c r="C7">
        <v>0.95263951734539976</v>
      </c>
      <c r="D7">
        <v>2.6666666666666665</v>
      </c>
      <c r="E7">
        <v>0.46153846153846156</v>
      </c>
    </row>
    <row r="8" spans="1:5">
      <c r="A8">
        <v>0.96516690856313503</v>
      </c>
      <c r="B8">
        <v>0.38461538461538464</v>
      </c>
      <c r="C8">
        <v>0.98280542986425345</v>
      </c>
      <c r="D8">
        <v>3</v>
      </c>
      <c r="E8">
        <v>0.53846153846153844</v>
      </c>
    </row>
    <row r="9" spans="1:5">
      <c r="A9">
        <v>1</v>
      </c>
      <c r="B9">
        <v>0.58547008547008539</v>
      </c>
      <c r="C9">
        <v>1</v>
      </c>
      <c r="D9">
        <v>3.333333333333333</v>
      </c>
      <c r="E9">
        <v>0.61538461538461542</v>
      </c>
    </row>
    <row r="10" spans="1:5">
      <c r="A10">
        <v>1</v>
      </c>
      <c r="B10">
        <v>0.81576448243114885</v>
      </c>
      <c r="C10">
        <v>1</v>
      </c>
      <c r="D10">
        <v>3.6666666666666665</v>
      </c>
      <c r="E10">
        <v>0.69230769230769229</v>
      </c>
    </row>
    <row r="11" spans="1:5">
      <c r="A11">
        <v>1</v>
      </c>
      <c r="B11">
        <v>0.88328912466843501</v>
      </c>
      <c r="C11">
        <v>1</v>
      </c>
      <c r="D11">
        <v>4</v>
      </c>
      <c r="E11">
        <v>0.76923076923076927</v>
      </c>
    </row>
    <row r="12" spans="1:5">
      <c r="A12">
        <v>1</v>
      </c>
      <c r="B12">
        <v>0.93333333333333335</v>
      </c>
      <c r="C12">
        <v>1</v>
      </c>
      <c r="D12">
        <v>4.333333333333333</v>
      </c>
      <c r="E12">
        <v>0.84615384615384615</v>
      </c>
    </row>
    <row r="13" spans="1:5">
      <c r="A13">
        <v>1</v>
      </c>
      <c r="B13">
        <v>1</v>
      </c>
      <c r="C13">
        <v>1</v>
      </c>
      <c r="D13">
        <v>4.6666666666666661</v>
      </c>
      <c r="E13">
        <v>0.92307692307692313</v>
      </c>
    </row>
    <row r="14" spans="1:5">
      <c r="A14">
        <v>1</v>
      </c>
      <c r="B14">
        <v>1</v>
      </c>
      <c r="C14">
        <v>1</v>
      </c>
      <c r="D14">
        <v>5</v>
      </c>
      <c r="E14">
        <v>1</v>
      </c>
    </row>
    <row r="15" spans="1:5">
      <c r="A15">
        <v>30.227040097900002</v>
      </c>
      <c r="B15">
        <v>42.825491627399991</v>
      </c>
      <c r="C15">
        <v>27.667788442900001</v>
      </c>
    </row>
    <row r="16" spans="1:5">
      <c r="A16">
        <v>-10.311218277735913</v>
      </c>
      <c r="B16">
        <v>-9.3702884197592091</v>
      </c>
      <c r="C16">
        <v>-10.516502790864161</v>
      </c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E16"/>
  <sheetViews>
    <sheetView workbookViewId="0"/>
  </sheetViews>
  <sheetFormatPr defaultRowHeight="12"/>
  <sheetData>
    <row r="1" spans="1:5">
      <c r="A1" t="s">
        <v>0</v>
      </c>
      <c r="B1" t="s">
        <v>3</v>
      </c>
      <c r="C1" t="s">
        <v>4</v>
      </c>
      <c r="D1" t="s">
        <v>8</v>
      </c>
    </row>
    <row r="2" spans="1:5">
      <c r="A2">
        <v>0</v>
      </c>
      <c r="B2">
        <v>0</v>
      </c>
      <c r="C2">
        <v>0</v>
      </c>
      <c r="D2">
        <v>1</v>
      </c>
      <c r="E2">
        <v>7.6923076923076927E-2</v>
      </c>
    </row>
    <row r="3" spans="1:5">
      <c r="A3">
        <v>0</v>
      </c>
      <c r="B3">
        <v>0</v>
      </c>
      <c r="C3">
        <v>0</v>
      </c>
      <c r="D3">
        <v>1.3333333333333333</v>
      </c>
      <c r="E3">
        <v>0.15384615384615385</v>
      </c>
    </row>
    <row r="4" spans="1:5">
      <c r="A4">
        <v>0.10606060606060605</v>
      </c>
      <c r="B4">
        <v>0</v>
      </c>
      <c r="C4">
        <v>0.14607614607614605</v>
      </c>
      <c r="D4">
        <v>1.6666666666666665</v>
      </c>
      <c r="E4">
        <v>0.23076923076923078</v>
      </c>
    </row>
    <row r="5" spans="1:5">
      <c r="A5">
        <v>0.22269128921974962</v>
      </c>
      <c r="B5">
        <v>0</v>
      </c>
      <c r="C5">
        <v>0.35069868403201737</v>
      </c>
      <c r="D5">
        <v>2</v>
      </c>
      <c r="E5">
        <v>0.30769230769230771</v>
      </c>
    </row>
    <row r="6" spans="1:5">
      <c r="A6">
        <v>0.51282051282051266</v>
      </c>
      <c r="B6">
        <v>0</v>
      </c>
      <c r="C6">
        <v>0.90598290598290554</v>
      </c>
      <c r="D6">
        <v>2.333333333333333</v>
      </c>
      <c r="E6">
        <v>0.38461538461538464</v>
      </c>
    </row>
    <row r="7" spans="1:5">
      <c r="A7">
        <v>0.90346907993966818</v>
      </c>
      <c r="B7">
        <v>0.31886916502301116</v>
      </c>
      <c r="C7">
        <v>0.95263951734539976</v>
      </c>
      <c r="D7">
        <v>2.6666666666666665</v>
      </c>
      <c r="E7">
        <v>0.46153846153846156</v>
      </c>
    </row>
    <row r="8" spans="1:5">
      <c r="A8">
        <v>0.96516690856313503</v>
      </c>
      <c r="B8">
        <v>0.38461538461538464</v>
      </c>
      <c r="C8">
        <v>0.98280542986425345</v>
      </c>
      <c r="D8">
        <v>3</v>
      </c>
      <c r="E8">
        <v>0.53846153846153844</v>
      </c>
    </row>
    <row r="9" spans="1:5">
      <c r="A9">
        <v>1</v>
      </c>
      <c r="B9">
        <v>0.58547008547008539</v>
      </c>
      <c r="C9">
        <v>1</v>
      </c>
      <c r="D9">
        <v>3.333333333333333</v>
      </c>
      <c r="E9">
        <v>0.61538461538461542</v>
      </c>
    </row>
    <row r="10" spans="1:5">
      <c r="A10">
        <v>1</v>
      </c>
      <c r="B10">
        <v>0.81576448243114885</v>
      </c>
      <c r="C10">
        <v>1</v>
      </c>
      <c r="D10">
        <v>3.6666666666666665</v>
      </c>
      <c r="E10">
        <v>0.69230769230769229</v>
      </c>
    </row>
    <row r="11" spans="1:5">
      <c r="A11">
        <v>1</v>
      </c>
      <c r="B11">
        <v>0.88328912466843501</v>
      </c>
      <c r="C11">
        <v>1</v>
      </c>
      <c r="D11">
        <v>4</v>
      </c>
      <c r="E11">
        <v>0.76923076923076927</v>
      </c>
    </row>
    <row r="12" spans="1:5">
      <c r="A12">
        <v>1</v>
      </c>
      <c r="B12">
        <v>0.93333333333333335</v>
      </c>
      <c r="C12">
        <v>1</v>
      </c>
      <c r="D12">
        <v>4.333333333333333</v>
      </c>
      <c r="E12">
        <v>0.84615384615384615</v>
      </c>
    </row>
    <row r="13" spans="1:5">
      <c r="A13">
        <v>1</v>
      </c>
      <c r="B13">
        <v>1</v>
      </c>
      <c r="C13">
        <v>1</v>
      </c>
      <c r="D13">
        <v>4.6666666666666661</v>
      </c>
      <c r="E13">
        <v>0.92307692307692313</v>
      </c>
    </row>
    <row r="14" spans="1:5">
      <c r="A14">
        <v>1</v>
      </c>
      <c r="B14">
        <v>1</v>
      </c>
      <c r="C14">
        <v>1</v>
      </c>
      <c r="D14">
        <v>5</v>
      </c>
      <c r="E14">
        <v>1</v>
      </c>
    </row>
    <row r="15" spans="1:5">
      <c r="A15">
        <v>30.227040097900002</v>
      </c>
      <c r="B15">
        <v>42.825491627399991</v>
      </c>
      <c r="C15">
        <v>27.667788442900001</v>
      </c>
    </row>
    <row r="16" spans="1:5">
      <c r="A16">
        <v>-10.311218277735913</v>
      </c>
      <c r="B16">
        <v>-9.3702884197592091</v>
      </c>
      <c r="C16">
        <v>-10.516502790864161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M310"/>
  <sheetViews>
    <sheetView tabSelected="1" zoomScaleNormal="100" workbookViewId="0">
      <selection activeCell="A3" sqref="A3"/>
    </sheetView>
  </sheetViews>
  <sheetFormatPr defaultColWidth="13.7109375" defaultRowHeight="12"/>
  <cols>
    <col min="1" max="1" width="16" customWidth="1"/>
    <col min="2" max="3" width="13.7109375" customWidth="1"/>
    <col min="4" max="4" width="16.85546875" customWidth="1"/>
    <col min="5" max="7" width="13.7109375" customWidth="1"/>
    <col min="8" max="8" width="14.42578125" customWidth="1"/>
  </cols>
  <sheetData>
    <row r="1" spans="1:10">
      <c r="A1" s="2" t="str">
        <f ca="1">_xll.WBNAME()</f>
        <v>Sim Solve Demo.xlsx</v>
      </c>
      <c r="E1" s="2"/>
    </row>
    <row r="2" spans="1:10" ht="15.75">
      <c r="A2" t="s">
        <v>71</v>
      </c>
      <c r="E2" s="2"/>
      <c r="I2" s="13" t="s">
        <v>90</v>
      </c>
    </row>
    <row r="3" spans="1:10">
      <c r="A3" t="s">
        <v>94</v>
      </c>
      <c r="I3" s="2" t="s">
        <v>89</v>
      </c>
    </row>
    <row r="5" spans="1:10">
      <c r="A5" s="3" t="s">
        <v>72</v>
      </c>
      <c r="B5">
        <v>100</v>
      </c>
      <c r="C5" s="3"/>
      <c r="D5" s="3"/>
      <c r="E5" s="3"/>
      <c r="F5" s="3"/>
      <c r="G5" s="3"/>
      <c r="H5" s="7"/>
      <c r="I5" s="7"/>
      <c r="J5" s="7"/>
    </row>
    <row r="6" spans="1:10">
      <c r="A6" s="2" t="s">
        <v>51</v>
      </c>
      <c r="H6" s="7"/>
      <c r="I6" s="7"/>
      <c r="J6" s="7"/>
    </row>
    <row r="7" spans="1:10">
      <c r="A7" s="2" t="s">
        <v>68</v>
      </c>
      <c r="H7" s="9"/>
      <c r="I7" s="9"/>
      <c r="J7" s="9"/>
    </row>
    <row r="8" spans="1:10">
      <c r="A8" t="s">
        <v>29</v>
      </c>
      <c r="B8" t="s">
        <v>52</v>
      </c>
      <c r="C8" t="s">
        <v>30</v>
      </c>
      <c r="E8" t="s">
        <v>41</v>
      </c>
      <c r="F8" t="s">
        <v>49</v>
      </c>
      <c r="G8" t="s">
        <v>31</v>
      </c>
      <c r="H8" s="9"/>
      <c r="I8" s="9"/>
      <c r="J8" s="9"/>
    </row>
    <row r="9" spans="1:10">
      <c r="A9">
        <v>2709.9486104155803</v>
      </c>
      <c r="B9">
        <v>128.60877046103099</v>
      </c>
      <c r="C9">
        <v>-4.2473958701839365</v>
      </c>
      <c r="E9">
        <v>400</v>
      </c>
      <c r="F9">
        <f ca="1">_xll.NORM()</f>
        <v>3.3894312421802297E-2</v>
      </c>
      <c r="G9">
        <f ca="1">E9*F9</f>
        <v>13.557724968720919</v>
      </c>
      <c r="H9" s="9"/>
      <c r="I9" s="9"/>
      <c r="J9" s="9"/>
    </row>
    <row r="10" spans="1:10">
      <c r="E10">
        <v>400</v>
      </c>
      <c r="F10">
        <f ca="1">_xll.NORM()</f>
        <v>-0.51297160543037501</v>
      </c>
      <c r="G10">
        <f ca="1">E10*F10</f>
        <v>-205.18864217215</v>
      </c>
      <c r="H10" s="9"/>
      <c r="I10" s="9"/>
      <c r="J10" s="9"/>
    </row>
    <row r="11" spans="1:10">
      <c r="A11" s="2" t="s">
        <v>40</v>
      </c>
      <c r="H11" s="9"/>
      <c r="I11" s="9"/>
      <c r="J11" s="9"/>
    </row>
    <row r="12" spans="1:10">
      <c r="A12" t="s">
        <v>29</v>
      </c>
      <c r="B12" t="s">
        <v>52</v>
      </c>
      <c r="C12" t="s">
        <v>53</v>
      </c>
      <c r="D12" t="s">
        <v>54</v>
      </c>
      <c r="E12" t="s">
        <v>41</v>
      </c>
      <c r="F12" t="s">
        <v>49</v>
      </c>
      <c r="H12" s="9"/>
      <c r="I12" s="9"/>
      <c r="J12" s="9"/>
    </row>
    <row r="13" spans="1:10">
      <c r="A13">
        <v>6283.5810253181262</v>
      </c>
      <c r="B13">
        <v>-254.03805819299669</v>
      </c>
      <c r="C13">
        <v>-152.64626333693741</v>
      </c>
      <c r="D13">
        <v>22.527764014121203</v>
      </c>
      <c r="E13">
        <v>300</v>
      </c>
      <c r="F13">
        <f ca="1">_xll.NORM()</f>
        <v>0.55478676458863418</v>
      </c>
      <c r="G13">
        <f ca="1">E13*F13</f>
        <v>166.43602937659026</v>
      </c>
      <c r="H13" s="9"/>
      <c r="I13" s="9"/>
      <c r="J13" s="9"/>
    </row>
    <row r="14" spans="1:10">
      <c r="E14">
        <v>300</v>
      </c>
      <c r="F14">
        <f ca="1">_xll.NORM()</f>
        <v>-2.1705096148395753</v>
      </c>
      <c r="G14">
        <f ca="1">E14*F14</f>
        <v>-651.15288445187264</v>
      </c>
      <c r="H14" s="9"/>
      <c r="I14" s="9"/>
      <c r="J14" s="9"/>
    </row>
    <row r="15" spans="1:10">
      <c r="A15" s="2" t="s">
        <v>48</v>
      </c>
      <c r="H15" s="9"/>
      <c r="I15" s="9"/>
      <c r="J15" s="9"/>
    </row>
    <row r="16" spans="1:10">
      <c r="A16" t="s">
        <v>55</v>
      </c>
      <c r="B16" t="s">
        <v>34</v>
      </c>
      <c r="C16" t="s">
        <v>33</v>
      </c>
      <c r="D16" t="s">
        <v>35</v>
      </c>
      <c r="H16" s="9"/>
      <c r="I16" s="9"/>
      <c r="J16" s="9"/>
    </row>
    <row r="17" spans="1:10">
      <c r="A17" t="s">
        <v>39</v>
      </c>
      <c r="B17">
        <v>19.649999999999999</v>
      </c>
      <c r="C17">
        <v>31.9</v>
      </c>
      <c r="D17" s="1">
        <v>9</v>
      </c>
      <c r="H17" s="9"/>
      <c r="I17" s="9"/>
      <c r="J17" s="9"/>
    </row>
    <row r="18" spans="1:10">
      <c r="A18" t="s">
        <v>56</v>
      </c>
      <c r="B18">
        <v>20.6</v>
      </c>
      <c r="C18" s="1">
        <v>32.1</v>
      </c>
      <c r="D18">
        <v>9.5</v>
      </c>
      <c r="H18" s="9"/>
      <c r="I18" s="9"/>
      <c r="J18" s="9"/>
    </row>
    <row r="19" spans="1:10">
      <c r="C19" s="1"/>
      <c r="H19" s="10" t="s">
        <v>65</v>
      </c>
      <c r="I19" s="9"/>
      <c r="J19" s="9"/>
    </row>
    <row r="20" spans="1:10">
      <c r="B20" s="5" t="s">
        <v>29</v>
      </c>
      <c r="C20" s="5" t="s">
        <v>36</v>
      </c>
      <c r="D20" s="5" t="s">
        <v>37</v>
      </c>
      <c r="E20" s="5" t="s">
        <v>33</v>
      </c>
      <c r="F20" s="5" t="s">
        <v>38</v>
      </c>
      <c r="H20" s="10" t="s">
        <v>64</v>
      </c>
      <c r="I20" s="9"/>
      <c r="J20" s="9"/>
    </row>
    <row r="21" spans="1:10">
      <c r="A21" t="s">
        <v>57</v>
      </c>
      <c r="B21">
        <f>$A$13</f>
        <v>6283.5810253181262</v>
      </c>
      <c r="C21">
        <f>$B$13</f>
        <v>-254.03805819299669</v>
      </c>
      <c r="D21">
        <f>$C$13*B17</f>
        <v>-2999.4990745708201</v>
      </c>
      <c r="E21">
        <f>$D$13*C17</f>
        <v>718.63567205046638</v>
      </c>
      <c r="F21">
        <f>H21</f>
        <v>5.7456294227595537</v>
      </c>
      <c r="G21" s="6" t="s">
        <v>61</v>
      </c>
      <c r="H21" s="10">
        <v>5.7456294227595537</v>
      </c>
      <c r="I21" s="9"/>
      <c r="J21" s="9"/>
    </row>
    <row r="22" spans="1:10">
      <c r="A22" t="s">
        <v>58</v>
      </c>
      <c r="B22">
        <f>$A$13</f>
        <v>6283.5810253181262</v>
      </c>
      <c r="C22">
        <f>$B$13</f>
        <v>-254.03805819299669</v>
      </c>
      <c r="D22">
        <f>$C$13*B18</f>
        <v>-3144.5130247409106</v>
      </c>
      <c r="E22">
        <f>$D$13*C18</f>
        <v>723.14122485329062</v>
      </c>
      <c r="F22">
        <f>H22</f>
        <v>3.4328401172541803</v>
      </c>
      <c r="G22" s="6" t="s">
        <v>62</v>
      </c>
      <c r="H22" s="2">
        <v>3.4328401172541803</v>
      </c>
      <c r="I22" s="9"/>
      <c r="J22" s="9"/>
    </row>
    <row r="23" spans="1:10">
      <c r="G23" s="6"/>
      <c r="H23" s="2"/>
      <c r="I23" s="9"/>
      <c r="J23" s="9"/>
    </row>
    <row r="24" spans="1:10">
      <c r="A24" t="s">
        <v>66</v>
      </c>
      <c r="B24">
        <f>$A$9</f>
        <v>2709.9486104155803</v>
      </c>
      <c r="C24">
        <f>$B$9</f>
        <v>128.60877046103099</v>
      </c>
      <c r="D24">
        <f>$C$9*D17</f>
        <v>-38.226562831655428</v>
      </c>
      <c r="F24">
        <f>H21</f>
        <v>5.7456294227595537</v>
      </c>
      <c r="H24" s="9"/>
      <c r="I24" s="10" t="s">
        <v>92</v>
      </c>
      <c r="J24" s="9"/>
    </row>
    <row r="25" spans="1:10">
      <c r="A25" t="s">
        <v>67</v>
      </c>
      <c r="B25">
        <f>$A$9</f>
        <v>2709.9486104155803</v>
      </c>
      <c r="C25">
        <f>$B$9</f>
        <v>128.60877046103099</v>
      </c>
      <c r="D25">
        <f>$C$9*D18</f>
        <v>-40.350260766747397</v>
      </c>
      <c r="F25">
        <f>H22</f>
        <v>3.4328401172541803</v>
      </c>
      <c r="I25" s="10" t="s">
        <v>93</v>
      </c>
      <c r="J25" s="9"/>
    </row>
    <row r="26" spans="1:10">
      <c r="H26" s="9" t="s">
        <v>59</v>
      </c>
      <c r="I26" s="9"/>
      <c r="J26" s="9"/>
    </row>
    <row r="27" spans="1:10">
      <c r="B27" s="5" t="s">
        <v>32</v>
      </c>
      <c r="C27" s="11" t="s">
        <v>70</v>
      </c>
      <c r="D27" s="5"/>
      <c r="E27" s="5" t="s">
        <v>69</v>
      </c>
      <c r="H27" s="9" t="s">
        <v>60</v>
      </c>
      <c r="I27" s="9"/>
      <c r="J27" s="9"/>
    </row>
    <row r="28" spans="1:10">
      <c r="A28" t="s">
        <v>39</v>
      </c>
      <c r="B28">
        <f ca="1">B21+C21*F21+D21+E21+G13</f>
        <v>2709.5451105199772</v>
      </c>
      <c r="C28">
        <f ca="1">B24+C24*F24+D24*D17+G9+B5</f>
        <v>3218.4056054852317</v>
      </c>
      <c r="E28">
        <f ca="1">C28-B28</f>
        <v>508.86049496525447</v>
      </c>
      <c r="H28" s="9">
        <f ca="1">(C28-B28)^2</f>
        <v>258939.00333628379</v>
      </c>
      <c r="I28" s="7"/>
      <c r="J28" s="7"/>
    </row>
    <row r="29" spans="1:10">
      <c r="A29" t="s">
        <v>56</v>
      </c>
      <c r="B29">
        <f ca="1">B22+C22*F22+D22+E22+G14</f>
        <v>2338.9843035043623</v>
      </c>
      <c r="C29">
        <f ca="1">B25+C25*F25+D25*D18+G10+E28</f>
        <v>3071.7863325939461</v>
      </c>
      <c r="E29">
        <f ca="1">C29-B29</f>
        <v>732.80202908958381</v>
      </c>
      <c r="H29" s="9">
        <f ca="1">(C29-B29)^2</f>
        <v>536998.81383781123</v>
      </c>
      <c r="I29" s="7"/>
      <c r="J29" s="7"/>
    </row>
    <row r="30" spans="1:10">
      <c r="G30" s="6" t="s">
        <v>63</v>
      </c>
      <c r="H30" s="10">
        <f ca="1">SUM(H28:H29)</f>
        <v>795937.81717409496</v>
      </c>
      <c r="I30" s="7"/>
      <c r="J30" s="7"/>
    </row>
    <row r="31" spans="1:10">
      <c r="A31" s="4" t="s">
        <v>42</v>
      </c>
      <c r="I31" s="7"/>
      <c r="J31" s="7"/>
    </row>
    <row r="32" spans="1:10">
      <c r="A32" t="s">
        <v>43</v>
      </c>
      <c r="H32" s="7"/>
      <c r="I32" s="7"/>
      <c r="J32" s="7"/>
    </row>
    <row r="33" spans="1:10">
      <c r="A33" t="s">
        <v>44</v>
      </c>
      <c r="H33" s="8" t="s">
        <v>76</v>
      </c>
      <c r="I33" s="7"/>
      <c r="J33" s="7"/>
    </row>
    <row r="34" spans="1:10">
      <c r="A34" s="4" t="s">
        <v>73</v>
      </c>
      <c r="G34" t="str">
        <f>G21</f>
        <v>Price Year 1</v>
      </c>
      <c r="H34">
        <f>H21</f>
        <v>5.7456294227595537</v>
      </c>
      <c r="I34" s="7"/>
      <c r="J34" s="7"/>
    </row>
    <row r="35" spans="1:10">
      <c r="A35" t="s">
        <v>47</v>
      </c>
      <c r="G35" t="str">
        <f>G22</f>
        <v>Price Year 2</v>
      </c>
      <c r="H35">
        <f>H22</f>
        <v>3.4328401172541803</v>
      </c>
      <c r="I35" s="7"/>
      <c r="J35" s="7"/>
    </row>
    <row r="36" spans="1:10">
      <c r="A36" s="4" t="s">
        <v>74</v>
      </c>
      <c r="G36" t="s">
        <v>77</v>
      </c>
      <c r="H36" s="7">
        <f ca="1">E28</f>
        <v>508.86049496525447</v>
      </c>
      <c r="I36" s="7"/>
      <c r="J36" s="7"/>
    </row>
    <row r="37" spans="1:10">
      <c r="A37" t="s">
        <v>75</v>
      </c>
      <c r="G37" t="s">
        <v>78</v>
      </c>
      <c r="H37" s="7">
        <f ca="1">E29</f>
        <v>732.80202908958381</v>
      </c>
      <c r="I37" s="7"/>
      <c r="J37" s="7"/>
    </row>
    <row r="38" spans="1:10">
      <c r="G38" t="s">
        <v>79</v>
      </c>
      <c r="H38" s="7">
        <f ca="1">H30</f>
        <v>795937.81717409496</v>
      </c>
      <c r="I38" s="7"/>
      <c r="J38" s="7"/>
    </row>
    <row r="39" spans="1:10">
      <c r="A39" t="s">
        <v>45</v>
      </c>
      <c r="H39" s="7"/>
      <c r="I39" s="7"/>
      <c r="J39" s="7"/>
    </row>
    <row r="40" spans="1:10">
      <c r="A40" t="s">
        <v>46</v>
      </c>
      <c r="H40" s="7"/>
      <c r="I40" s="7"/>
      <c r="J40" s="7"/>
    </row>
    <row r="41" spans="1:10">
      <c r="A41" t="str">
        <f>SimData!A1</f>
        <v>Simetar Simulation Results for 100 Iterations.  12:57:28 PM 11/18/2005 (5.11 sec.).  © 2005.</v>
      </c>
      <c r="H41" s="7"/>
      <c r="I41" s="7"/>
      <c r="J41" s="7"/>
    </row>
    <row r="42" spans="1:10">
      <c r="A42" t="str">
        <f>SimData!A2</f>
        <v>Variable</v>
      </c>
      <c r="B42" t="str">
        <f ca="1">SimData!B2</f>
        <v>Sheet1!H34</v>
      </c>
      <c r="C42" t="str">
        <f ca="1">SimData!C2</f>
        <v>Sheet1!H35</v>
      </c>
      <c r="D42" t="str">
        <f ca="1">SimData!D2</f>
        <v>Sheet1!H36</v>
      </c>
      <c r="E42" t="str">
        <f ca="1">SimData!E2</f>
        <v>Sheet1!H37</v>
      </c>
      <c r="F42" t="str">
        <f ca="1">SimData!F2</f>
        <v>Sheet1!H38</v>
      </c>
      <c r="H42" s="7"/>
      <c r="I42" s="7"/>
      <c r="J42" s="7"/>
    </row>
    <row r="43" spans="1:10">
      <c r="A43" t="str">
        <f>SimData!A3</f>
        <v>Mean</v>
      </c>
      <c r="B43">
        <f>SimData!B3</f>
        <v>4.0125563474543267</v>
      </c>
      <c r="C43">
        <f>SimData!C3</f>
        <v>4.0061430396013558</v>
      </c>
      <c r="D43">
        <f>SimData!D3</f>
        <v>-3.0198402619134868E-5</v>
      </c>
      <c r="E43">
        <f>SimData!E3</f>
        <v>6.0836387447125163E-5</v>
      </c>
      <c r="F43">
        <f>SimData!F3</f>
        <v>1.2017492880060342E-7</v>
      </c>
      <c r="H43" s="7"/>
      <c r="I43" s="7"/>
      <c r="J43" s="7"/>
    </row>
    <row r="44" spans="1:10">
      <c r="A44" t="str">
        <f>SimData!A4</f>
        <v>StDev</v>
      </c>
      <c r="B44">
        <f>SimData!B4</f>
        <v>1.2888299673736616</v>
      </c>
      <c r="C44">
        <f>SimData!C4</f>
        <v>1.3711381984569075</v>
      </c>
      <c r="D44">
        <f>SimData!D4</f>
        <v>8.3623139267947959E-5</v>
      </c>
      <c r="E44">
        <f>SimData!E4</f>
        <v>3.3126482145674725E-4</v>
      </c>
      <c r="F44">
        <f>SimData!F4</f>
        <v>6.4436443940589903E-7</v>
      </c>
      <c r="H44" s="7"/>
      <c r="I44" s="7"/>
      <c r="J44" s="7"/>
    </row>
    <row r="45" spans="1:10">
      <c r="A45" t="str">
        <f>SimData!A5</f>
        <v>CV</v>
      </c>
      <c r="B45">
        <f>SimData!B5</f>
        <v>32.119921959259962</v>
      </c>
      <c r="C45">
        <f>SimData!C5</f>
        <v>34.225892208615377</v>
      </c>
      <c r="D45">
        <f>SimData!D5</f>
        <v>-276.91245898867879</v>
      </c>
      <c r="E45">
        <f>SimData!E5</f>
        <v>544.51757469106803</v>
      </c>
      <c r="F45">
        <f>SimData!F5</f>
        <v>536.18874239155241</v>
      </c>
      <c r="H45" s="7"/>
      <c r="I45" s="7"/>
      <c r="J45" s="7"/>
    </row>
    <row r="46" spans="1:10">
      <c r="A46" t="str">
        <f>SimData!A6</f>
        <v>Min</v>
      </c>
      <c r="B46">
        <f>SimData!B6</f>
        <v>0.6334840479377426</v>
      </c>
      <c r="C46">
        <f>SimData!C6</f>
        <v>0.65797154751893849</v>
      </c>
      <c r="D46">
        <f>SimData!D6</f>
        <v>-9.9999999747524271E-5</v>
      </c>
      <c r="E46">
        <f>SimData!E6</f>
        <v>-9.9999999747524271E-5</v>
      </c>
      <c r="F46">
        <f>SimData!F6</f>
        <v>3.3087224502121107E-24</v>
      </c>
      <c r="H46" s="7"/>
      <c r="I46" s="7"/>
      <c r="J46" s="7"/>
    </row>
    <row r="47" spans="1:10">
      <c r="A47" t="str">
        <f>SimData!A7</f>
        <v>Max</v>
      </c>
      <c r="B47">
        <f>SimData!B7</f>
        <v>7.8966776395892673</v>
      </c>
      <c r="C47">
        <f>SimData!C7</f>
        <v>6.9886985946328659</v>
      </c>
      <c r="D47">
        <f>SimData!D7</f>
        <v>4.9550503172213212E-4</v>
      </c>
      <c r="E47">
        <f>SimData!E7</f>
        <v>2.3713117939223594E-3</v>
      </c>
      <c r="F47">
        <f>SimData!F7</f>
        <v>5.6331196239447831E-6</v>
      </c>
      <c r="H47" s="7"/>
      <c r="I47" s="7"/>
      <c r="J47" s="7"/>
    </row>
    <row r="48" spans="1:10">
      <c r="A48" t="str">
        <f>SimData!A8</f>
        <v>Iteration</v>
      </c>
      <c r="B48" t="str">
        <f>SimData!B8</f>
        <v>Price Year 1</v>
      </c>
      <c r="C48" t="str">
        <f>SimData!C8</f>
        <v>Price Year 2</v>
      </c>
      <c r="D48" t="str">
        <f>SimData!D8</f>
        <v>Stocks 1</v>
      </c>
      <c r="E48" t="str">
        <f>SimData!E8</f>
        <v>Stocks 2</v>
      </c>
      <c r="F48" t="str">
        <f>SimData!F8</f>
        <v>Objective Funct.</v>
      </c>
      <c r="H48" s="7"/>
      <c r="I48" s="7"/>
      <c r="J48" s="7"/>
    </row>
    <row r="49" spans="1:10">
      <c r="A49">
        <f>SimData!A9</f>
        <v>1</v>
      </c>
      <c r="B49">
        <f>SimData!B9</f>
        <v>5.7395834917823905</v>
      </c>
      <c r="C49">
        <f>SimData!C9</f>
        <v>1.8684944049720913</v>
      </c>
      <c r="D49">
        <f>SimData!D9</f>
        <v>-9.9999999747524271E-5</v>
      </c>
      <c r="E49">
        <f>SimData!E9</f>
        <v>-9.9999999747524271E-5</v>
      </c>
      <c r="F49">
        <f>SimData!F9</f>
        <v>1.9999999899009708E-8</v>
      </c>
      <c r="H49" s="7"/>
      <c r="I49" s="7"/>
      <c r="J49" s="7"/>
    </row>
    <row r="50" spans="1:10">
      <c r="A50">
        <f>SimData!A10</f>
        <v>2</v>
      </c>
      <c r="B50">
        <f>SimData!B10</f>
        <v>4.5315963514685498</v>
      </c>
      <c r="C50">
        <f>SimData!C10</f>
        <v>5.5123422451665105</v>
      </c>
      <c r="D50">
        <f>SimData!D10</f>
        <v>-9.9999999747524271E-5</v>
      </c>
      <c r="E50">
        <f>SimData!E10</f>
        <v>-9.9999999747524271E-5</v>
      </c>
      <c r="F50">
        <f>SimData!F10</f>
        <v>1.9999999899009708E-8</v>
      </c>
      <c r="H50" s="7"/>
      <c r="I50" s="7"/>
      <c r="J50" s="7"/>
    </row>
    <row r="51" spans="1:10">
      <c r="A51">
        <f>SimData!A11</f>
        <v>3</v>
      </c>
      <c r="B51">
        <f>SimData!B11</f>
        <v>3.5867310099380481</v>
      </c>
      <c r="C51">
        <f>SimData!C11</f>
        <v>4.2753160718956682</v>
      </c>
      <c r="D51">
        <f>SimData!D11</f>
        <v>0</v>
      </c>
      <c r="E51">
        <f>SimData!E11</f>
        <v>0</v>
      </c>
      <c r="F51">
        <f>SimData!F11</f>
        <v>5.3766739815946799E-24</v>
      </c>
      <c r="H51" s="7"/>
      <c r="I51" s="7"/>
      <c r="J51" s="7"/>
    </row>
    <row r="52" spans="1:10">
      <c r="A52">
        <f>SimData!A12</f>
        <v>4</v>
      </c>
      <c r="B52">
        <f>SimData!B12</f>
        <v>2.8223520044097477</v>
      </c>
      <c r="C52">
        <f>SimData!C12</f>
        <v>3.8677464839561018</v>
      </c>
      <c r="D52">
        <f>SimData!D12</f>
        <v>0</v>
      </c>
      <c r="E52">
        <f>SimData!E12</f>
        <v>0</v>
      </c>
      <c r="F52">
        <f>SimData!F12</f>
        <v>3.5155176033503676E-24</v>
      </c>
      <c r="H52" s="7"/>
      <c r="I52" s="7"/>
      <c r="J52" s="7"/>
    </row>
    <row r="53" spans="1:10">
      <c r="A53">
        <f>SimData!A13</f>
        <v>5</v>
      </c>
      <c r="B53">
        <f>SimData!B13</f>
        <v>3.0464211841134103</v>
      </c>
      <c r="C53">
        <f>SimData!C13</f>
        <v>5.7085586163109623</v>
      </c>
      <c r="D53">
        <f>SimData!D13</f>
        <v>4.9550503172213212E-4</v>
      </c>
      <c r="E53">
        <f>SimData!E13</f>
        <v>0</v>
      </c>
      <c r="F53">
        <f>SimData!F13</f>
        <v>2.4552523646195116E-7</v>
      </c>
      <c r="H53" s="7"/>
      <c r="I53" s="7"/>
      <c r="J53" s="7"/>
    </row>
    <row r="110" spans="11:13">
      <c r="K110" s="7"/>
      <c r="L110" s="7"/>
      <c r="M110" s="7"/>
    </row>
    <row r="111" spans="11:13">
      <c r="K111" s="7"/>
      <c r="L111" s="7"/>
      <c r="M111" s="7"/>
    </row>
    <row r="112" spans="11:13">
      <c r="K112" s="9"/>
      <c r="L112" s="9"/>
      <c r="M112" s="7"/>
    </row>
    <row r="113" spans="11:13">
      <c r="K113" s="9"/>
      <c r="L113" s="9"/>
      <c r="M113" s="7"/>
    </row>
    <row r="114" spans="11:13">
      <c r="K114" s="9"/>
      <c r="L114" s="9"/>
      <c r="M114" s="7"/>
    </row>
    <row r="115" spans="11:13">
      <c r="K115" s="9"/>
      <c r="L115" s="9"/>
      <c r="M115" s="7"/>
    </row>
    <row r="116" spans="11:13">
      <c r="K116" s="9"/>
      <c r="L116" s="9"/>
      <c r="M116" s="7"/>
    </row>
    <row r="117" spans="11:13">
      <c r="K117" s="9"/>
      <c r="L117" s="9"/>
      <c r="M117" s="7"/>
    </row>
    <row r="118" spans="11:13">
      <c r="K118" s="9"/>
      <c r="L118" s="9"/>
      <c r="M118" s="7"/>
    </row>
    <row r="119" spans="11:13">
      <c r="K119" s="9"/>
      <c r="L119" s="9"/>
      <c r="M119" s="7"/>
    </row>
    <row r="120" spans="11:13">
      <c r="K120" s="9"/>
      <c r="L120" s="9"/>
      <c r="M120" s="7"/>
    </row>
    <row r="121" spans="11:13">
      <c r="K121" s="9"/>
      <c r="L121" s="9"/>
      <c r="M121" s="7"/>
    </row>
    <row r="122" spans="11:13">
      <c r="K122" s="9"/>
      <c r="L122" s="9"/>
      <c r="M122" s="7"/>
    </row>
    <row r="123" spans="11:13">
      <c r="K123" s="9"/>
      <c r="L123" s="9"/>
      <c r="M123" s="7"/>
    </row>
    <row r="124" spans="11:13">
      <c r="K124" s="9"/>
      <c r="L124" s="9"/>
      <c r="M124" s="7"/>
    </row>
    <row r="125" spans="11:13">
      <c r="K125" s="9"/>
      <c r="L125" s="9"/>
      <c r="M125" s="9"/>
    </row>
    <row r="126" spans="11:13">
      <c r="K126" s="9"/>
      <c r="L126" s="9"/>
      <c r="M126" s="9"/>
    </row>
    <row r="127" spans="11:13">
      <c r="K127" s="9"/>
      <c r="L127" s="9"/>
      <c r="M127" s="9"/>
    </row>
    <row r="128" spans="11:13">
      <c r="K128" s="9"/>
      <c r="L128" s="9"/>
      <c r="M128" s="9"/>
    </row>
    <row r="129" spans="11:13">
      <c r="K129" s="9"/>
      <c r="L129" s="9"/>
      <c r="M129" s="9"/>
    </row>
    <row r="130" spans="11:13">
      <c r="K130" s="9"/>
      <c r="L130" s="9"/>
      <c r="M130" s="9"/>
    </row>
    <row r="131" spans="11:13">
      <c r="K131" s="9"/>
      <c r="L131" s="9"/>
      <c r="M131" s="9"/>
    </row>
    <row r="132" spans="11:13">
      <c r="K132" s="9"/>
      <c r="L132" s="9"/>
      <c r="M132" s="9"/>
    </row>
    <row r="133" spans="11:13">
      <c r="K133" s="7"/>
      <c r="L133" s="7"/>
      <c r="M133" s="7"/>
    </row>
    <row r="134" spans="11:13">
      <c r="K134" s="7"/>
      <c r="L134" s="7"/>
      <c r="M134" s="7"/>
    </row>
    <row r="135" spans="11:13">
      <c r="K135" s="7"/>
      <c r="L135" s="7"/>
      <c r="M135" s="7"/>
    </row>
    <row r="136" spans="11:13">
      <c r="K136" s="7"/>
      <c r="L136" s="7"/>
      <c r="M136" s="7"/>
    </row>
    <row r="137" spans="11:13">
      <c r="K137" s="7"/>
      <c r="L137" s="7"/>
      <c r="M137" s="7"/>
    </row>
    <row r="138" spans="11:13">
      <c r="K138" s="7"/>
      <c r="L138" s="7"/>
      <c r="M138" s="7"/>
    </row>
    <row r="139" spans="11:13">
      <c r="K139" s="7"/>
      <c r="L139" s="7"/>
      <c r="M139" s="7"/>
    </row>
    <row r="140" spans="11:13">
      <c r="K140" s="7"/>
      <c r="L140" s="7"/>
      <c r="M140" s="7"/>
    </row>
    <row r="141" spans="11:13">
      <c r="K141" s="7"/>
      <c r="L141" s="7"/>
      <c r="M141" s="7"/>
    </row>
    <row r="142" spans="11:13">
      <c r="K142" s="7"/>
      <c r="L142" s="7"/>
      <c r="M142" s="7"/>
    </row>
    <row r="143" spans="11:13">
      <c r="K143" s="7"/>
      <c r="L143" s="7"/>
      <c r="M143" s="7"/>
    </row>
    <row r="144" spans="11:13">
      <c r="K144" s="7"/>
      <c r="L144" s="7"/>
      <c r="M144" s="7"/>
    </row>
    <row r="145" spans="8:13">
      <c r="K145" s="7"/>
      <c r="L145" s="7"/>
      <c r="M145" s="7"/>
    </row>
    <row r="146" spans="8:13">
      <c r="K146" s="7"/>
      <c r="L146" s="7"/>
      <c r="M146" s="7"/>
    </row>
    <row r="147" spans="8:13">
      <c r="K147" s="7"/>
      <c r="L147" s="7"/>
      <c r="M147" s="7"/>
    </row>
    <row r="148" spans="8:13">
      <c r="K148" s="7"/>
      <c r="L148" s="7"/>
      <c r="M148" s="7"/>
    </row>
    <row r="149" spans="8:13">
      <c r="K149" s="7"/>
      <c r="L149" s="7"/>
      <c r="M149" s="7"/>
    </row>
    <row r="150" spans="8:13">
      <c r="K150" s="7"/>
      <c r="L150" s="7"/>
      <c r="M150" s="7"/>
    </row>
    <row r="151" spans="8:13">
      <c r="K151" s="7"/>
      <c r="L151" s="7"/>
      <c r="M151" s="7"/>
    </row>
    <row r="152" spans="8:13">
      <c r="K152" s="7"/>
      <c r="L152" s="7"/>
      <c r="M152" s="7"/>
    </row>
    <row r="153" spans="8:13">
      <c r="K153" s="7"/>
      <c r="L153" s="7"/>
      <c r="M153" s="7"/>
    </row>
    <row r="154" spans="8:13">
      <c r="K154" s="7"/>
      <c r="L154" s="7"/>
      <c r="M154" s="7"/>
    </row>
    <row r="155" spans="8:13">
      <c r="K155" s="7"/>
      <c r="L155" s="7"/>
      <c r="M155" s="7"/>
    </row>
    <row r="156" spans="8:13">
      <c r="K156" s="7"/>
      <c r="L156" s="7"/>
      <c r="M156" s="7"/>
    </row>
    <row r="157" spans="8:13">
      <c r="K157" s="7"/>
      <c r="L157" s="7"/>
      <c r="M157" s="7"/>
    </row>
    <row r="158" spans="8:13">
      <c r="K158" s="7"/>
      <c r="L158" s="7"/>
      <c r="M158" s="7"/>
    </row>
    <row r="159" spans="8:13">
      <c r="H159" s="7"/>
      <c r="I159" s="7"/>
      <c r="J159" s="7"/>
      <c r="K159" s="7"/>
      <c r="L159" s="7"/>
      <c r="M159" s="7"/>
    </row>
    <row r="160" spans="8:13">
      <c r="H160" s="7"/>
      <c r="I160" s="7"/>
      <c r="J160" s="7"/>
      <c r="K160" s="7"/>
      <c r="L160" s="7"/>
      <c r="M160" s="7"/>
    </row>
    <row r="161" spans="8:13">
      <c r="H161" s="7"/>
      <c r="I161" s="7"/>
      <c r="J161" s="7"/>
      <c r="K161" s="7"/>
      <c r="L161" s="7"/>
      <c r="M161" s="7"/>
    </row>
    <row r="162" spans="8:13">
      <c r="H162" s="7"/>
      <c r="I162" s="7"/>
      <c r="J162" s="7"/>
      <c r="K162" s="7"/>
      <c r="L162" s="7"/>
      <c r="M162" s="7"/>
    </row>
    <row r="163" spans="8:13">
      <c r="H163" s="7"/>
      <c r="I163" s="7"/>
      <c r="J163" s="7"/>
      <c r="K163" s="7"/>
      <c r="L163" s="7"/>
      <c r="M163" s="7"/>
    </row>
    <row r="164" spans="8:13">
      <c r="H164" s="7"/>
      <c r="I164" s="7"/>
      <c r="J164" s="7"/>
      <c r="K164" s="7"/>
      <c r="L164" s="7"/>
      <c r="M164" s="7"/>
    </row>
    <row r="165" spans="8:13">
      <c r="H165" s="7"/>
      <c r="I165" s="7"/>
      <c r="J165" s="7"/>
      <c r="K165" s="7"/>
      <c r="L165" s="7"/>
      <c r="M165" s="7"/>
    </row>
    <row r="166" spans="8:13">
      <c r="H166" s="7"/>
      <c r="I166" s="7"/>
      <c r="J166" s="7"/>
      <c r="K166" s="7"/>
      <c r="L166" s="7"/>
      <c r="M166" s="7"/>
    </row>
    <row r="167" spans="8:13">
      <c r="H167" s="7"/>
      <c r="I167" s="7"/>
      <c r="J167" s="7"/>
      <c r="K167" s="7"/>
      <c r="L167" s="7"/>
      <c r="M167" s="7"/>
    </row>
    <row r="168" spans="8:13">
      <c r="H168" s="7"/>
      <c r="I168" s="7"/>
      <c r="J168" s="7"/>
      <c r="K168" s="7"/>
      <c r="L168" s="7"/>
      <c r="M168" s="7"/>
    </row>
    <row r="169" spans="8:13">
      <c r="H169" s="7"/>
      <c r="I169" s="7"/>
      <c r="J169" s="7"/>
      <c r="K169" s="7"/>
      <c r="L169" s="7"/>
      <c r="M169" s="7"/>
    </row>
    <row r="170" spans="8:13">
      <c r="H170" s="7"/>
      <c r="I170" s="7"/>
      <c r="J170" s="7"/>
      <c r="K170" s="7"/>
      <c r="L170" s="7"/>
      <c r="M170" s="7"/>
    </row>
    <row r="171" spans="8:13">
      <c r="H171" s="7"/>
      <c r="I171" s="7"/>
      <c r="J171" s="7"/>
      <c r="K171" s="7"/>
      <c r="L171" s="7"/>
      <c r="M171" s="7"/>
    </row>
    <row r="172" spans="8:13">
      <c r="H172" s="7"/>
      <c r="I172" s="7"/>
      <c r="J172" s="7"/>
      <c r="K172" s="7"/>
      <c r="L172" s="7"/>
      <c r="M172" s="7"/>
    </row>
    <row r="173" spans="8:13">
      <c r="H173" s="7"/>
      <c r="I173" s="7"/>
      <c r="J173" s="7"/>
      <c r="K173" s="7"/>
      <c r="L173" s="7"/>
      <c r="M173" s="7"/>
    </row>
    <row r="174" spans="8:13">
      <c r="H174" s="7"/>
      <c r="I174" s="7"/>
      <c r="J174" s="7"/>
      <c r="K174" s="7"/>
      <c r="L174" s="7"/>
      <c r="M174" s="7"/>
    </row>
    <row r="175" spans="8:13">
      <c r="H175" s="7"/>
      <c r="I175" s="7"/>
      <c r="J175" s="7"/>
      <c r="K175" s="7"/>
      <c r="L175" s="7"/>
      <c r="M175" s="7"/>
    </row>
    <row r="176" spans="8:13">
      <c r="H176" s="7"/>
      <c r="I176" s="7"/>
      <c r="J176" s="7"/>
      <c r="K176" s="7"/>
      <c r="L176" s="7"/>
      <c r="M176" s="7"/>
    </row>
    <row r="177" spans="8:13">
      <c r="H177" s="7"/>
      <c r="I177" s="7"/>
      <c r="J177" s="7"/>
      <c r="K177" s="7"/>
      <c r="L177" s="7"/>
      <c r="M177" s="7"/>
    </row>
    <row r="178" spans="8:13">
      <c r="H178" s="7"/>
      <c r="I178" s="7"/>
      <c r="J178" s="7"/>
      <c r="K178" s="7"/>
      <c r="L178" s="7"/>
      <c r="M178" s="7"/>
    </row>
    <row r="310" spans="3:6">
      <c r="C310" s="1"/>
      <c r="F310" s="3"/>
    </row>
  </sheetData>
  <phoneticPr fontId="0" type="noConversion"/>
  <printOptions headings="1"/>
  <pageMargins left="0.75" right="0.75" top="0.4" bottom="0.63" header="0.5" footer="0.5"/>
  <pageSetup scale="53" fitToHeight="7" orientation="portrait" horizontalDpi="4294967292" r:id="rId1"/>
  <headerFooter alignWithMargins="0">
    <oddFooter>demoSimetar-Sim.xls&amp;RPage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105"/>
  <sheetViews>
    <sheetView workbookViewId="0"/>
  </sheetViews>
  <sheetFormatPr defaultRowHeight="12"/>
  <sheetData>
    <row r="1" spans="1:7">
      <c r="A1" t="s">
        <v>13</v>
      </c>
      <c r="B1" t="s">
        <v>14</v>
      </c>
      <c r="C1" t="s">
        <v>15</v>
      </c>
      <c r="D1" t="s">
        <v>16</v>
      </c>
      <c r="E1" t="s">
        <v>17</v>
      </c>
      <c r="F1" t="s">
        <v>8</v>
      </c>
    </row>
    <row r="2" spans="1:7">
      <c r="A2">
        <v>0</v>
      </c>
      <c r="B2">
        <v>0</v>
      </c>
      <c r="C2">
        <v>0</v>
      </c>
      <c r="D2">
        <v>1.0000032639677589E-2</v>
      </c>
      <c r="E2">
        <v>0</v>
      </c>
      <c r="F2">
        <v>-136945</v>
      </c>
      <c r="G2">
        <v>9.9999997764825821E-3</v>
      </c>
    </row>
    <row r="3" spans="1:7">
      <c r="A3">
        <v>0</v>
      </c>
      <c r="B3">
        <v>0</v>
      </c>
      <c r="C3">
        <v>0</v>
      </c>
      <c r="D3">
        <v>1.0515917393305905E-2</v>
      </c>
      <c r="E3">
        <v>0</v>
      </c>
      <c r="F3">
        <v>-124711.0707070707</v>
      </c>
      <c r="G3">
        <v>1.9999999552965164E-2</v>
      </c>
    </row>
    <row r="4" spans="1:7">
      <c r="A4">
        <v>0</v>
      </c>
      <c r="B4">
        <v>0</v>
      </c>
      <c r="C4">
        <v>0</v>
      </c>
      <c r="D4">
        <v>1.103180214693422E-2</v>
      </c>
      <c r="E4">
        <v>0</v>
      </c>
      <c r="F4">
        <v>-112477.14141414141</v>
      </c>
      <c r="G4">
        <v>2.9999999329447746E-2</v>
      </c>
    </row>
    <row r="5" spans="1:7">
      <c r="A5">
        <v>0</v>
      </c>
      <c r="B5">
        <v>0</v>
      </c>
      <c r="C5">
        <v>0</v>
      </c>
      <c r="D5">
        <v>1.1547686900562536E-2</v>
      </c>
      <c r="E5">
        <v>0</v>
      </c>
      <c r="F5">
        <v>-100243.21212121213</v>
      </c>
      <c r="G5">
        <v>3.9999999105930328E-2</v>
      </c>
    </row>
    <row r="6" spans="1:7">
      <c r="A6">
        <v>0</v>
      </c>
      <c r="B6">
        <v>0</v>
      </c>
      <c r="C6">
        <v>0</v>
      </c>
      <c r="D6">
        <v>1.2063571654190851E-2</v>
      </c>
      <c r="E6">
        <v>0</v>
      </c>
      <c r="F6">
        <v>-88009.282828282827</v>
      </c>
      <c r="G6">
        <v>5.000000074505806E-2</v>
      </c>
    </row>
    <row r="7" spans="1:7">
      <c r="A7">
        <v>0</v>
      </c>
      <c r="B7">
        <v>0</v>
      </c>
      <c r="C7">
        <v>0</v>
      </c>
      <c r="D7">
        <v>1.2579456407819167E-2</v>
      </c>
      <c r="E7">
        <v>0</v>
      </c>
      <c r="F7">
        <v>-75775.353535353526</v>
      </c>
      <c r="G7">
        <v>5.9999998658895493E-2</v>
      </c>
    </row>
    <row r="8" spans="1:7">
      <c r="A8">
        <v>1.0624944218510452E-2</v>
      </c>
      <c r="B8">
        <v>0</v>
      </c>
      <c r="C8">
        <v>0</v>
      </c>
      <c r="D8">
        <v>1.3095341161447482E-2</v>
      </c>
      <c r="E8">
        <v>0</v>
      </c>
      <c r="F8">
        <v>-63541.42424242424</v>
      </c>
      <c r="G8">
        <v>7.0000000298023224E-2</v>
      </c>
    </row>
    <row r="9" spans="1:7">
      <c r="A9">
        <v>1.1307630755667698E-2</v>
      </c>
      <c r="B9">
        <v>1.0347410823372977E-2</v>
      </c>
      <c r="C9">
        <v>0</v>
      </c>
      <c r="D9">
        <v>1.3611225915075797E-2</v>
      </c>
      <c r="E9">
        <v>0</v>
      </c>
      <c r="F9">
        <v>-51307.494949494954</v>
      </c>
      <c r="G9">
        <v>7.9999998211860657E-2</v>
      </c>
    </row>
    <row r="10" spans="1:7">
      <c r="A10">
        <v>1.1990317292824947E-2</v>
      </c>
      <c r="B10">
        <v>1.1018757709256631E-2</v>
      </c>
      <c r="C10">
        <v>0</v>
      </c>
      <c r="D10">
        <v>1.4127110668704115E-2</v>
      </c>
      <c r="E10">
        <v>0</v>
      </c>
      <c r="F10">
        <v>-39073.565656565654</v>
      </c>
      <c r="G10">
        <v>9.0000003576278687E-2</v>
      </c>
    </row>
    <row r="11" spans="1:7">
      <c r="A11">
        <v>1.2673003829982194E-2</v>
      </c>
      <c r="B11">
        <v>1.1690104595140286E-2</v>
      </c>
      <c r="C11">
        <v>1.0661203145672175E-2</v>
      </c>
      <c r="D11">
        <v>1.464299542233243E-2</v>
      </c>
      <c r="E11">
        <v>0</v>
      </c>
      <c r="F11">
        <v>-26839.636363636353</v>
      </c>
      <c r="G11">
        <v>0.10000000149011612</v>
      </c>
    </row>
    <row r="12" spans="1:7">
      <c r="A12">
        <v>1.3355690367139442E-2</v>
      </c>
      <c r="B12">
        <v>1.236145148102394E-2</v>
      </c>
      <c r="C12">
        <v>1.1328494061839773E-2</v>
      </c>
      <c r="D12">
        <v>1.5158880175960746E-2</v>
      </c>
      <c r="E12">
        <v>0</v>
      </c>
      <c r="F12">
        <v>-14605.707070707067</v>
      </c>
      <c r="G12">
        <v>0.10999999940395355</v>
      </c>
    </row>
    <row r="13" spans="1:7">
      <c r="A13">
        <v>1.4038376904296688E-2</v>
      </c>
      <c r="B13">
        <v>1.3032798366907595E-2</v>
      </c>
      <c r="C13">
        <v>1.199578497800737E-2</v>
      </c>
      <c r="D13">
        <v>1.5674764929589059E-2</v>
      </c>
      <c r="E13">
        <v>0</v>
      </c>
      <c r="F13">
        <v>-2371.777777777781</v>
      </c>
      <c r="G13">
        <v>0.11999999731779099</v>
      </c>
    </row>
    <row r="14" spans="1:7">
      <c r="A14">
        <v>1.4721063441453937E-2</v>
      </c>
      <c r="B14">
        <v>1.3704145252791249E-2</v>
      </c>
      <c r="C14">
        <v>1.266307589417497E-2</v>
      </c>
      <c r="D14">
        <v>1.6190649683217376E-2</v>
      </c>
      <c r="E14">
        <v>0</v>
      </c>
      <c r="F14">
        <v>9862.1515151515196</v>
      </c>
      <c r="G14">
        <v>0.12999999523162842</v>
      </c>
    </row>
    <row r="15" spans="1:7">
      <c r="A15">
        <v>1.5403749978611186E-2</v>
      </c>
      <c r="B15">
        <v>1.4375492138674905E-2</v>
      </c>
      <c r="C15">
        <v>1.3330366810342569E-2</v>
      </c>
      <c r="D15">
        <v>1.670653443684569E-2</v>
      </c>
      <c r="E15">
        <v>1.0187002396942185E-2</v>
      </c>
      <c r="F15">
        <v>22096.08080808082</v>
      </c>
      <c r="G15">
        <v>0.14000000059604645</v>
      </c>
    </row>
    <row r="16" spans="1:7">
      <c r="A16">
        <v>1.6086436515768431E-2</v>
      </c>
      <c r="B16">
        <v>1.5046839024558556E-2</v>
      </c>
      <c r="C16">
        <v>1.3997657726510165E-2</v>
      </c>
      <c r="D16">
        <v>1.7222419190474007E-2</v>
      </c>
      <c r="E16">
        <v>1.0849223229838521E-2</v>
      </c>
      <c r="F16">
        <v>34330.010101010092</v>
      </c>
      <c r="G16">
        <v>0.15000000596046448</v>
      </c>
    </row>
    <row r="17" spans="1:7">
      <c r="A17">
        <v>1.6769123052925682E-2</v>
      </c>
      <c r="B17">
        <v>1.571818591044221E-2</v>
      </c>
      <c r="C17">
        <v>1.4664948642677766E-2</v>
      </c>
      <c r="D17">
        <v>1.7738303944102321E-2</v>
      </c>
      <c r="E17">
        <v>1.1511444062734862E-2</v>
      </c>
      <c r="F17">
        <v>46563.939393939392</v>
      </c>
      <c r="G17">
        <v>0.15999999642372131</v>
      </c>
    </row>
    <row r="18" spans="1:7">
      <c r="A18">
        <v>1.7451809590082926E-2</v>
      </c>
      <c r="B18">
        <v>1.6389532796325865E-2</v>
      </c>
      <c r="C18">
        <v>1.5332239558845363E-2</v>
      </c>
      <c r="D18">
        <v>1.8254188697730638E-2</v>
      </c>
      <c r="E18">
        <v>1.21736648956312E-2</v>
      </c>
      <c r="F18">
        <v>58797.868686868693</v>
      </c>
      <c r="G18">
        <v>0.17000000178813934</v>
      </c>
    </row>
    <row r="19" spans="1:7">
      <c r="A19">
        <v>1.8134496127240177E-2</v>
      </c>
      <c r="B19">
        <v>1.7060879682209523E-2</v>
      </c>
      <c r="C19">
        <v>1.5999530475012964E-2</v>
      </c>
      <c r="D19">
        <v>1.8770073451358955E-2</v>
      </c>
      <c r="E19">
        <v>1.2835885728527539E-2</v>
      </c>
      <c r="F19">
        <v>71031.797979797993</v>
      </c>
      <c r="G19">
        <v>0.18000000715255737</v>
      </c>
    </row>
    <row r="20" spans="1:7">
      <c r="A20">
        <v>1.8817182664397421E-2</v>
      </c>
      <c r="B20">
        <v>1.7732226568093173E-2</v>
      </c>
      <c r="C20">
        <v>1.6666821391180558E-2</v>
      </c>
      <c r="D20">
        <v>1.9285958204987269E-2</v>
      </c>
      <c r="E20">
        <v>1.3498106561423879E-2</v>
      </c>
      <c r="F20">
        <v>83265.727272727294</v>
      </c>
      <c r="G20">
        <v>0.18999999761581421</v>
      </c>
    </row>
    <row r="21" spans="1:7">
      <c r="A21">
        <v>1.9499869201554672E-2</v>
      </c>
      <c r="B21">
        <v>1.8403573453976828E-2</v>
      </c>
      <c r="C21">
        <v>1.733411230734816E-2</v>
      </c>
      <c r="D21">
        <v>1.9801842958615583E-2</v>
      </c>
      <c r="E21">
        <v>1.4160327394320216E-2</v>
      </c>
      <c r="F21">
        <v>95499.656565656565</v>
      </c>
      <c r="G21">
        <v>0.20000000298023224</v>
      </c>
    </row>
    <row r="22" spans="1:7">
      <c r="A22">
        <v>2.1525935683378843E-2</v>
      </c>
      <c r="B22">
        <v>1.9074920339860482E-2</v>
      </c>
      <c r="C22">
        <v>1.8001403223515757E-2</v>
      </c>
      <c r="D22">
        <v>2.4827878321846089E-2</v>
      </c>
      <c r="E22">
        <v>1.4822548227216556E-2</v>
      </c>
      <c r="F22">
        <v>107733.58585858587</v>
      </c>
      <c r="G22">
        <v>0.20999999344348907</v>
      </c>
    </row>
    <row r="23" spans="1:7">
      <c r="A23">
        <v>2.7232321629897055E-2</v>
      </c>
      <c r="B23">
        <v>1.974626722574414E-2</v>
      </c>
      <c r="C23">
        <v>1.8668694139683355E-2</v>
      </c>
      <c r="D23">
        <v>3.4782890616705954E-2</v>
      </c>
      <c r="E23">
        <v>1.5484769060112893E-2</v>
      </c>
      <c r="F23">
        <v>119967.51515151517</v>
      </c>
      <c r="G23">
        <v>0.2199999988079071</v>
      </c>
    </row>
    <row r="24" spans="1:7">
      <c r="A24">
        <v>3.6116612502679543E-2</v>
      </c>
      <c r="B24">
        <v>2.2221311053962141E-2</v>
      </c>
      <c r="C24">
        <v>1.9335985055850956E-2</v>
      </c>
      <c r="D24">
        <v>5.2533141874764301E-2</v>
      </c>
      <c r="E24">
        <v>1.614698989300923E-2</v>
      </c>
      <c r="F24">
        <v>132201.44444444444</v>
      </c>
      <c r="G24">
        <v>0.23000000417232513</v>
      </c>
    </row>
    <row r="25" spans="1:7">
      <c r="A25">
        <v>6.3617444055251618E-2</v>
      </c>
      <c r="B25">
        <v>2.5792236750488452E-2</v>
      </c>
      <c r="C25">
        <v>2.001946201136981E-2</v>
      </c>
      <c r="D25">
        <v>5.857881604807353E-2</v>
      </c>
      <c r="E25">
        <v>1.680921072590557E-2</v>
      </c>
      <c r="F25">
        <v>144435.37373737374</v>
      </c>
      <c r="G25">
        <v>0.23999999463558197</v>
      </c>
    </row>
    <row r="26" spans="1:7">
      <c r="A26">
        <v>8.1133911786761534E-2</v>
      </c>
      <c r="B26">
        <v>2.9363162447014764E-2</v>
      </c>
      <c r="C26">
        <v>2.3983277838371675E-2</v>
      </c>
      <c r="D26">
        <v>8.3491585381007427E-2</v>
      </c>
      <c r="E26">
        <v>1.747143155880191E-2</v>
      </c>
      <c r="F26">
        <v>156669.30303030304</v>
      </c>
      <c r="G26">
        <v>0.25</v>
      </c>
    </row>
    <row r="27" spans="1:7">
      <c r="A27">
        <v>9.3979579685711814E-2</v>
      </c>
      <c r="B27">
        <v>5.6242295414929075E-2</v>
      </c>
      <c r="C27">
        <v>2.7947093665373537E-2</v>
      </c>
      <c r="D27">
        <v>9.3946569624931517E-2</v>
      </c>
      <c r="E27">
        <v>1.813365239169825E-2</v>
      </c>
      <c r="F27">
        <v>168903.23232323234</v>
      </c>
      <c r="G27">
        <v>0.25999999046325684</v>
      </c>
    </row>
    <row r="28" spans="1:7">
      <c r="A28">
        <v>0.10910112600117351</v>
      </c>
      <c r="B28">
        <v>7.3246863174267304E-2</v>
      </c>
      <c r="C28">
        <v>3.3813696031342051E-2</v>
      </c>
      <c r="D28">
        <v>9.9511670064532057E-2</v>
      </c>
      <c r="E28">
        <v>1.8795873224594587E-2</v>
      </c>
      <c r="F28">
        <v>181137.16161616164</v>
      </c>
      <c r="G28">
        <v>0.27000001072883606</v>
      </c>
    </row>
    <row r="29" spans="1:7">
      <c r="A29">
        <v>0.11877009659895997</v>
      </c>
      <c r="B29">
        <v>9.2689641766834655E-2</v>
      </c>
      <c r="C29">
        <v>5.1716554506626919E-2</v>
      </c>
      <c r="D29">
        <v>0.11013933537358467</v>
      </c>
      <c r="E29">
        <v>1.9458094057490927E-2</v>
      </c>
      <c r="F29">
        <v>193371.09090909094</v>
      </c>
      <c r="G29">
        <v>0.2800000011920929</v>
      </c>
    </row>
    <row r="30" spans="1:7">
      <c r="A30">
        <v>0.14411049578834539</v>
      </c>
      <c r="B30">
        <v>9.8986501348524727E-2</v>
      </c>
      <c r="C30">
        <v>7.2320940910050174E-2</v>
      </c>
      <c r="D30">
        <v>0.12618976929482278</v>
      </c>
      <c r="E30">
        <v>2.1196754740800162E-2</v>
      </c>
      <c r="F30">
        <v>205605.02020202018</v>
      </c>
      <c r="G30">
        <v>0.28999999165534973</v>
      </c>
    </row>
    <row r="31" spans="1:7">
      <c r="A31">
        <v>0.1812184405253193</v>
      </c>
      <c r="B31">
        <v>0.12244927344661913</v>
      </c>
      <c r="C31">
        <v>8.630121750052204E-2</v>
      </c>
      <c r="D31">
        <v>0.15771757217537916</v>
      </c>
      <c r="E31">
        <v>2.7783747174530748E-2</v>
      </c>
      <c r="F31">
        <v>217838.94949494948</v>
      </c>
      <c r="G31">
        <v>0.30000001192092896</v>
      </c>
    </row>
    <row r="32" spans="1:7">
      <c r="A32">
        <v>0.20920619729699536</v>
      </c>
      <c r="B32">
        <v>0.14157928753277768</v>
      </c>
      <c r="C32">
        <v>9.6865695070923116E-2</v>
      </c>
      <c r="D32">
        <v>0.16603150856975035</v>
      </c>
      <c r="E32">
        <v>3.199092294602747E-2</v>
      </c>
      <c r="F32">
        <v>230072.87878787878</v>
      </c>
      <c r="G32">
        <v>0.31000000238418579</v>
      </c>
    </row>
    <row r="33" spans="1:7">
      <c r="A33">
        <v>0.24263560976496892</v>
      </c>
      <c r="B33">
        <v>0.15813022694292628</v>
      </c>
      <c r="C33">
        <v>0.11852624997047038</v>
      </c>
      <c r="D33">
        <v>0.1835902207494923</v>
      </c>
      <c r="E33">
        <v>3.4991375492273456E-2</v>
      </c>
      <c r="F33">
        <v>242306.80808080808</v>
      </c>
      <c r="G33">
        <v>0.31999999284744263</v>
      </c>
    </row>
    <row r="34" spans="1:7">
      <c r="A34">
        <v>0.26612833561701704</v>
      </c>
      <c r="B34">
        <v>0.19293079223542545</v>
      </c>
      <c r="C34">
        <v>0.13830129498825772</v>
      </c>
      <c r="D34">
        <v>0.23465179977355238</v>
      </c>
      <c r="E34">
        <v>3.799182803851945E-2</v>
      </c>
      <c r="F34">
        <v>254540.73737373739</v>
      </c>
      <c r="G34">
        <v>0.33000001311302185</v>
      </c>
    </row>
    <row r="35" spans="1:7">
      <c r="A35">
        <v>0.28939973644529871</v>
      </c>
      <c r="B35">
        <v>0.23756091282563213</v>
      </c>
      <c r="C35">
        <v>0.15939690485748131</v>
      </c>
      <c r="D35">
        <v>0.25046915589929908</v>
      </c>
      <c r="E35">
        <v>4.3576776667988329E-2</v>
      </c>
      <c r="F35">
        <v>266774.66666666669</v>
      </c>
      <c r="G35">
        <v>0.34000000357627869</v>
      </c>
    </row>
    <row r="36" spans="1:7">
      <c r="A36">
        <v>0.30894569411676781</v>
      </c>
      <c r="B36">
        <v>0.25278071182813383</v>
      </c>
      <c r="C36">
        <v>0.16880539789119214</v>
      </c>
      <c r="D36">
        <v>0.27408768002541734</v>
      </c>
      <c r="E36">
        <v>6.2475700444469782E-2</v>
      </c>
      <c r="F36">
        <v>279008.59595959599</v>
      </c>
      <c r="G36">
        <v>0.34999999403953552</v>
      </c>
    </row>
    <row r="37" spans="1:7">
      <c r="A37">
        <v>0.32893688821630468</v>
      </c>
      <c r="B37">
        <v>0.28057262433544078</v>
      </c>
      <c r="C37">
        <v>0.22437456710306156</v>
      </c>
      <c r="D37">
        <v>0.29006955587784161</v>
      </c>
      <c r="E37">
        <v>7.1499538369678053E-2</v>
      </c>
      <c r="F37">
        <v>291242.52525252529</v>
      </c>
      <c r="G37">
        <v>0.36000001430511475</v>
      </c>
    </row>
    <row r="38" spans="1:7">
      <c r="A38">
        <v>0.38276406540133112</v>
      </c>
      <c r="B38">
        <v>0.30284456424872247</v>
      </c>
      <c r="C38">
        <v>0.24203364621475901</v>
      </c>
      <c r="D38">
        <v>0.30935720301076969</v>
      </c>
      <c r="E38">
        <v>8.6947323713050334E-2</v>
      </c>
      <c r="F38">
        <v>303476.45454545459</v>
      </c>
      <c r="G38">
        <v>0.37000000476837158</v>
      </c>
    </row>
    <row r="39" spans="1:7">
      <c r="A39">
        <v>0.40155903130760667</v>
      </c>
      <c r="B39">
        <v>0.30871424465866998</v>
      </c>
      <c r="C39">
        <v>0.25407098670021827</v>
      </c>
      <c r="D39">
        <v>0.32735064029019784</v>
      </c>
      <c r="E39">
        <v>0.11196853923412731</v>
      </c>
      <c r="F39">
        <v>315710.38383838383</v>
      </c>
      <c r="G39">
        <v>0.37999999523162842</v>
      </c>
    </row>
    <row r="40" spans="1:7">
      <c r="A40">
        <v>0.45932611127232287</v>
      </c>
      <c r="B40">
        <v>0.35516269206559942</v>
      </c>
      <c r="C40">
        <v>0.29608482387897544</v>
      </c>
      <c r="D40">
        <v>0.35778327501746687</v>
      </c>
      <c r="E40">
        <v>0.14621606270799459</v>
      </c>
      <c r="F40">
        <v>327944.31313131313</v>
      </c>
      <c r="G40">
        <v>0.38999998569488525</v>
      </c>
    </row>
    <row r="41" spans="1:7">
      <c r="A41">
        <v>0.52571513319172247</v>
      </c>
      <c r="B41">
        <v>0.40262777351405671</v>
      </c>
      <c r="C41">
        <v>0.30448100590924798</v>
      </c>
      <c r="D41">
        <v>0.41507315863439703</v>
      </c>
      <c r="E41">
        <v>0.16331739908196377</v>
      </c>
      <c r="F41">
        <v>340178.24242424243</v>
      </c>
      <c r="G41">
        <v>0.40000000596046448</v>
      </c>
    </row>
    <row r="42" spans="1:7">
      <c r="A42">
        <v>0.60705416899770792</v>
      </c>
      <c r="B42">
        <v>0.43322110177262885</v>
      </c>
      <c r="C42">
        <v>0.30986850390678133</v>
      </c>
      <c r="D42">
        <v>0.4504118003787162</v>
      </c>
      <c r="E42">
        <v>0.17180803917438983</v>
      </c>
      <c r="F42">
        <v>352412.17171717173</v>
      </c>
      <c r="G42">
        <v>0.40999999642372131</v>
      </c>
    </row>
    <row r="43" spans="1:7">
      <c r="A43">
        <v>0.66318156984638954</v>
      </c>
      <c r="B43">
        <v>0.47769069791438051</v>
      </c>
      <c r="C43">
        <v>0.35537831301580536</v>
      </c>
      <c r="D43">
        <v>0.50808689327826695</v>
      </c>
      <c r="E43">
        <v>0.1847292476104897</v>
      </c>
      <c r="F43">
        <v>364646.10101010103</v>
      </c>
      <c r="G43">
        <v>0.41999998688697815</v>
      </c>
    </row>
    <row r="44" spans="1:7">
      <c r="A44">
        <v>0.68467415661795639</v>
      </c>
      <c r="B44">
        <v>0.54862745458320905</v>
      </c>
      <c r="C44">
        <v>0.39586140740498743</v>
      </c>
      <c r="D44">
        <v>0.52911758056292524</v>
      </c>
      <c r="E44">
        <v>0.20201581691282819</v>
      </c>
      <c r="F44">
        <v>376880.03030303033</v>
      </c>
      <c r="G44">
        <v>0.43000000715255737</v>
      </c>
    </row>
    <row r="45" spans="1:7">
      <c r="A45">
        <v>0.69538296381180742</v>
      </c>
      <c r="B45">
        <v>0.62017074778922232</v>
      </c>
      <c r="C45">
        <v>0.4196076496479586</v>
      </c>
      <c r="D45">
        <v>0.61144406598767209</v>
      </c>
      <c r="E45">
        <v>0.22213087509570725</v>
      </c>
      <c r="F45">
        <v>389113.95959595963</v>
      </c>
      <c r="G45">
        <v>0.43999999761581421</v>
      </c>
    </row>
    <row r="46" spans="1:7">
      <c r="A46">
        <v>0.73245068135819114</v>
      </c>
      <c r="B46">
        <v>0.64742228000014745</v>
      </c>
      <c r="C46">
        <v>0.46950421496362565</v>
      </c>
      <c r="D46">
        <v>0.63600376074031939</v>
      </c>
      <c r="E46">
        <v>0.24592914406691799</v>
      </c>
      <c r="F46">
        <v>401347.88888888888</v>
      </c>
      <c r="G46">
        <v>0.44999998807907104</v>
      </c>
    </row>
    <row r="47" spans="1:7">
      <c r="A47">
        <v>0.77013789647519448</v>
      </c>
      <c r="B47">
        <v>0.68438870789989492</v>
      </c>
      <c r="C47">
        <v>0.51872917232312898</v>
      </c>
      <c r="D47">
        <v>0.66639596814055846</v>
      </c>
      <c r="E47">
        <v>0.26623789281035948</v>
      </c>
      <c r="F47">
        <v>413581.81818181823</v>
      </c>
      <c r="G47">
        <v>0.46000000834465027</v>
      </c>
    </row>
    <row r="48" spans="1:7">
      <c r="A48">
        <v>0.77715514917274309</v>
      </c>
      <c r="B48">
        <v>0.69908923506017218</v>
      </c>
      <c r="C48">
        <v>0.60187607483111816</v>
      </c>
      <c r="D48">
        <v>0.69191005399206962</v>
      </c>
      <c r="E48">
        <v>0.27448773334057375</v>
      </c>
      <c r="F48">
        <v>425815.74747474748</v>
      </c>
      <c r="G48">
        <v>0.4699999988079071</v>
      </c>
    </row>
    <row r="49" spans="1:7">
      <c r="A49">
        <v>0.81394907669646266</v>
      </c>
      <c r="B49">
        <v>0.74225858553432056</v>
      </c>
      <c r="C49">
        <v>0.63887942357994087</v>
      </c>
      <c r="D49">
        <v>0.70226813140381672</v>
      </c>
      <c r="E49">
        <v>0.28783555452104193</v>
      </c>
      <c r="F49">
        <v>438049.67676767684</v>
      </c>
      <c r="G49">
        <v>0.47999998927116394</v>
      </c>
    </row>
    <row r="50" spans="1:7">
      <c r="A50">
        <v>0.84445094131015797</v>
      </c>
      <c r="B50">
        <v>0.77021875041992005</v>
      </c>
      <c r="C50">
        <v>0.66970273408390357</v>
      </c>
      <c r="D50">
        <v>0.72823394536807617</v>
      </c>
      <c r="E50">
        <v>0.31624842609840903</v>
      </c>
      <c r="F50">
        <v>450283.60606060608</v>
      </c>
      <c r="G50">
        <v>0.49000000953674316</v>
      </c>
    </row>
    <row r="51" spans="1:7">
      <c r="A51">
        <v>0.86712686866358424</v>
      </c>
      <c r="B51">
        <v>0.77762947110332092</v>
      </c>
      <c r="C51">
        <v>0.69571787936129337</v>
      </c>
      <c r="D51">
        <v>0.76375972726582486</v>
      </c>
      <c r="E51">
        <v>0.34639136409886989</v>
      </c>
      <c r="F51">
        <v>462517.53535353532</v>
      </c>
      <c r="G51">
        <v>0.5</v>
      </c>
    </row>
    <row r="52" spans="1:7">
      <c r="A52">
        <v>0.87682955712577326</v>
      </c>
      <c r="B52">
        <v>0.8088404431711167</v>
      </c>
      <c r="C52">
        <v>0.72205778761915773</v>
      </c>
      <c r="D52">
        <v>0.77955568530780373</v>
      </c>
      <c r="E52">
        <v>0.36169014116628195</v>
      </c>
      <c r="F52">
        <v>474751.46464646468</v>
      </c>
      <c r="G52">
        <v>0.50999999046325684</v>
      </c>
    </row>
    <row r="53" spans="1:7">
      <c r="A53">
        <v>0.88735447291759428</v>
      </c>
      <c r="B53">
        <v>0.84367438431751096</v>
      </c>
      <c r="C53">
        <v>0.74882645199216369</v>
      </c>
      <c r="D53">
        <v>0.8040038168807857</v>
      </c>
      <c r="E53">
        <v>0.38514816019842302</v>
      </c>
      <c r="F53">
        <v>486985.39393939392</v>
      </c>
      <c r="G53">
        <v>0.51999998092651367</v>
      </c>
    </row>
    <row r="54" spans="1:7">
      <c r="A54">
        <v>0.92054239463428489</v>
      </c>
      <c r="B54">
        <v>0.85625395066699639</v>
      </c>
      <c r="C54">
        <v>0.77640313561700247</v>
      </c>
      <c r="D54">
        <v>0.85007077288277921</v>
      </c>
      <c r="E54">
        <v>0.42692991238844746</v>
      </c>
      <c r="F54">
        <v>499219.32323232328</v>
      </c>
      <c r="G54">
        <v>0.52999997138977051</v>
      </c>
    </row>
    <row r="55" spans="1:7">
      <c r="A55">
        <v>0.92642370416063791</v>
      </c>
      <c r="B55">
        <v>0.8690167990444807</v>
      </c>
      <c r="C55">
        <v>0.79850620301578157</v>
      </c>
      <c r="D55">
        <v>0.8558073577830263</v>
      </c>
      <c r="E55">
        <v>0.43956791694638764</v>
      </c>
      <c r="F55">
        <v>511453.25252525252</v>
      </c>
      <c r="G55">
        <v>0.54000002145767212</v>
      </c>
    </row>
    <row r="56" spans="1:7">
      <c r="A56">
        <v>0.94541368795103153</v>
      </c>
      <c r="B56">
        <v>0.88511009721345113</v>
      </c>
      <c r="C56">
        <v>0.81156606284468158</v>
      </c>
      <c r="D56">
        <v>0.8693562822172145</v>
      </c>
      <c r="E56">
        <v>0.47086159851088288</v>
      </c>
      <c r="F56">
        <v>523687.18181818188</v>
      </c>
      <c r="G56">
        <v>0.55000001192092896</v>
      </c>
    </row>
    <row r="57" spans="1:7">
      <c r="A57">
        <v>0.95563842647539188</v>
      </c>
      <c r="B57">
        <v>0.91164276883564843</v>
      </c>
      <c r="C57">
        <v>0.8349582426647042</v>
      </c>
      <c r="D57">
        <v>0.9006724995052402</v>
      </c>
      <c r="E57">
        <v>0.53144494514132623</v>
      </c>
      <c r="F57">
        <v>535921.11111111112</v>
      </c>
      <c r="G57">
        <v>0.56000000238418579</v>
      </c>
    </row>
    <row r="58" spans="1:7">
      <c r="A58">
        <v>0.96204422642574383</v>
      </c>
      <c r="B58">
        <v>0.92443848577797583</v>
      </c>
      <c r="C58">
        <v>0.84914823669214934</v>
      </c>
      <c r="D58">
        <v>0.90770920582601922</v>
      </c>
      <c r="E58">
        <v>0.59072446054373118</v>
      </c>
      <c r="F58">
        <v>548155.04040404037</v>
      </c>
      <c r="G58">
        <v>0.56999999284744263</v>
      </c>
    </row>
    <row r="59" spans="1:7">
      <c r="A59">
        <v>0.96931849994197505</v>
      </c>
      <c r="B59">
        <v>0.93132980166512092</v>
      </c>
      <c r="C59">
        <v>0.86189401862090764</v>
      </c>
      <c r="D59">
        <v>0.92031881641411772</v>
      </c>
      <c r="E59">
        <v>0.62178460424830528</v>
      </c>
      <c r="F59">
        <v>560388.96969696973</v>
      </c>
      <c r="G59">
        <v>0.57999998331069946</v>
      </c>
    </row>
    <row r="60" spans="1:7">
      <c r="A60">
        <v>0.98197780889518027</v>
      </c>
      <c r="B60">
        <v>0.95165879326340019</v>
      </c>
      <c r="C60">
        <v>0.87625949650149226</v>
      </c>
      <c r="D60">
        <v>0.92538536830045515</v>
      </c>
      <c r="E60">
        <v>0.63162089453492298</v>
      </c>
      <c r="F60">
        <v>572622.89898989897</v>
      </c>
      <c r="G60">
        <v>0.5899999737739563</v>
      </c>
    </row>
    <row r="61" spans="1:7">
      <c r="A61">
        <v>0.98962174422894589</v>
      </c>
      <c r="B61">
        <v>0.95722930883411583</v>
      </c>
      <c r="C61">
        <v>0.88810398889640885</v>
      </c>
      <c r="D61">
        <v>0.93662079559062805</v>
      </c>
      <c r="E61">
        <v>0.65431745645149786</v>
      </c>
      <c r="F61">
        <v>584856.82828282833</v>
      </c>
      <c r="G61">
        <v>0.60000002384185791</v>
      </c>
    </row>
    <row r="62" spans="1:7">
      <c r="A62">
        <v>0.99123272751020397</v>
      </c>
      <c r="B62">
        <v>0.96404574328925241</v>
      </c>
      <c r="C62">
        <v>0.91228985810945973</v>
      </c>
      <c r="D62">
        <v>0.95538320849031499</v>
      </c>
      <c r="E62">
        <v>0.67553148817849895</v>
      </c>
      <c r="F62">
        <v>597090.75757575757</v>
      </c>
      <c r="G62">
        <v>0.61000001430511475</v>
      </c>
    </row>
    <row r="63" spans="1:7">
      <c r="A63">
        <v>0.99252962324593463</v>
      </c>
      <c r="B63">
        <v>0.98072690533542617</v>
      </c>
      <c r="C63">
        <v>0.92393231086642713</v>
      </c>
      <c r="D63">
        <v>0.96545264371720219</v>
      </c>
      <c r="E63">
        <v>0.70783211135117097</v>
      </c>
      <c r="F63">
        <v>609324.68686868693</v>
      </c>
      <c r="G63">
        <v>0.62000000476837158</v>
      </c>
    </row>
    <row r="64" spans="1:7">
      <c r="A64">
        <v>0.99382651898166541</v>
      </c>
      <c r="B64">
        <v>0.98451727898508934</v>
      </c>
      <c r="C64">
        <v>0.94567370437333342</v>
      </c>
      <c r="D64">
        <v>0.98042609796453395</v>
      </c>
      <c r="E64">
        <v>0.75063421031997402</v>
      </c>
      <c r="F64">
        <v>621558.61616161617</v>
      </c>
      <c r="G64">
        <v>0.62999999523162842</v>
      </c>
    </row>
    <row r="65" spans="1:7">
      <c r="A65">
        <v>0.99512341471739607</v>
      </c>
      <c r="B65">
        <v>0.9883076526347524</v>
      </c>
      <c r="C65">
        <v>0.95338485359242786</v>
      </c>
      <c r="D65">
        <v>0.98618147053369198</v>
      </c>
      <c r="E65">
        <v>0.77837102735344721</v>
      </c>
      <c r="F65">
        <v>633792.54545454553</v>
      </c>
      <c r="G65">
        <v>0.63999998569488525</v>
      </c>
    </row>
    <row r="66" spans="1:7">
      <c r="A66">
        <v>0.99642031045312685</v>
      </c>
      <c r="B66">
        <v>0.99077841785010157</v>
      </c>
      <c r="C66">
        <v>0.95815151831533596</v>
      </c>
      <c r="D66">
        <v>0.99040521859256603</v>
      </c>
      <c r="E66">
        <v>0.80461991199257921</v>
      </c>
      <c r="F66">
        <v>646026.47474747477</v>
      </c>
      <c r="G66">
        <v>0.64999997615814209</v>
      </c>
    </row>
    <row r="67" spans="1:7">
      <c r="A67">
        <v>0.99771720618885751</v>
      </c>
      <c r="B67">
        <v>0.99218472614716624</v>
      </c>
      <c r="C67">
        <v>0.96557483672210553</v>
      </c>
      <c r="D67">
        <v>0.99160931228727867</v>
      </c>
      <c r="E67">
        <v>0.81255313080727809</v>
      </c>
      <c r="F67">
        <v>658260.40404040401</v>
      </c>
      <c r="G67">
        <v>0.6600000262260437</v>
      </c>
    </row>
    <row r="68" spans="1:7">
      <c r="A68">
        <v>0.99901410192458828</v>
      </c>
      <c r="B68">
        <v>0.99359103444423102</v>
      </c>
      <c r="C68">
        <v>0.97760290154693452</v>
      </c>
      <c r="D68">
        <v>0.9928134059819913</v>
      </c>
      <c r="E68">
        <v>0.81785955209168337</v>
      </c>
      <c r="F68">
        <v>670494.33333333337</v>
      </c>
      <c r="G68">
        <v>0.67000001668930054</v>
      </c>
    </row>
    <row r="69" spans="1:7">
      <c r="A69">
        <v>1</v>
      </c>
      <c r="B69">
        <v>0.9949973427412957</v>
      </c>
      <c r="C69">
        <v>0.98227668510303678</v>
      </c>
      <c r="D69">
        <v>0.99401749967670405</v>
      </c>
      <c r="E69">
        <v>0.82184762058504002</v>
      </c>
      <c r="F69">
        <v>682728.26262626261</v>
      </c>
      <c r="G69">
        <v>0.68000000715255737</v>
      </c>
    </row>
    <row r="70" spans="1:7">
      <c r="A70">
        <v>1</v>
      </c>
      <c r="B70">
        <v>0.99640365103836048</v>
      </c>
      <c r="C70">
        <v>0.98499370569616873</v>
      </c>
      <c r="D70">
        <v>0.99522159337141669</v>
      </c>
      <c r="E70">
        <v>0.82494438351953525</v>
      </c>
      <c r="F70">
        <v>694962.19191919197</v>
      </c>
      <c r="G70">
        <v>0.68999999761581421</v>
      </c>
    </row>
    <row r="71" spans="1:7">
      <c r="A71">
        <v>1</v>
      </c>
      <c r="B71">
        <v>0.99780995933542516</v>
      </c>
      <c r="C71">
        <v>0.98771072628930068</v>
      </c>
      <c r="D71">
        <v>0.99642568706612933</v>
      </c>
      <c r="E71">
        <v>0.82804114645403049</v>
      </c>
      <c r="F71">
        <v>707196.12121212122</v>
      </c>
      <c r="G71">
        <v>0.69999998807907104</v>
      </c>
    </row>
    <row r="72" spans="1:7">
      <c r="A72">
        <v>1</v>
      </c>
      <c r="B72">
        <v>0.99921626763248994</v>
      </c>
      <c r="C72">
        <v>0.99021979964384721</v>
      </c>
      <c r="D72">
        <v>0.99762978076084208</v>
      </c>
      <c r="E72">
        <v>0.83405650088990935</v>
      </c>
      <c r="F72">
        <v>719430.05050505057</v>
      </c>
      <c r="G72">
        <v>0.70999997854232788</v>
      </c>
    </row>
    <row r="73" spans="1:7">
      <c r="A73">
        <v>1</v>
      </c>
      <c r="B73">
        <v>1</v>
      </c>
      <c r="C73">
        <v>0.99161592334729853</v>
      </c>
      <c r="D73">
        <v>0.99883387445555472</v>
      </c>
      <c r="E73">
        <v>0.86842014944902712</v>
      </c>
      <c r="F73">
        <v>731663.97979797982</v>
      </c>
      <c r="G73">
        <v>0.72000002861022949</v>
      </c>
    </row>
    <row r="74" spans="1:7">
      <c r="A74">
        <v>1</v>
      </c>
      <c r="B74">
        <v>1</v>
      </c>
      <c r="C74">
        <v>0.99301204705074986</v>
      </c>
      <c r="D74">
        <v>1</v>
      </c>
      <c r="E74">
        <v>0.88390953125547522</v>
      </c>
      <c r="F74">
        <v>743897.90909090918</v>
      </c>
      <c r="G74">
        <v>0.73000001907348633</v>
      </c>
    </row>
    <row r="75" spans="1:7">
      <c r="A75">
        <v>1</v>
      </c>
      <c r="B75">
        <v>1</v>
      </c>
      <c r="C75">
        <v>0.99440817075420107</v>
      </c>
      <c r="D75">
        <v>1</v>
      </c>
      <c r="E75">
        <v>0.89172233080288898</v>
      </c>
      <c r="F75">
        <v>756131.83838383842</v>
      </c>
      <c r="G75">
        <v>0.74000000953674316</v>
      </c>
    </row>
    <row r="76" spans="1:7">
      <c r="A76">
        <v>1</v>
      </c>
      <c r="B76">
        <v>1</v>
      </c>
      <c r="C76">
        <v>0.99580429445765239</v>
      </c>
      <c r="D76">
        <v>1</v>
      </c>
      <c r="E76">
        <v>0.89540247279510443</v>
      </c>
      <c r="F76">
        <v>768365.76767676766</v>
      </c>
      <c r="G76">
        <v>0.75</v>
      </c>
    </row>
    <row r="77" spans="1:7">
      <c r="A77">
        <v>1</v>
      </c>
      <c r="B77">
        <v>1</v>
      </c>
      <c r="C77">
        <v>0.99720041816110372</v>
      </c>
      <c r="D77">
        <v>1</v>
      </c>
      <c r="E77">
        <v>0.89908261478731988</v>
      </c>
      <c r="F77">
        <v>780599.69696969702</v>
      </c>
      <c r="G77">
        <v>0.75999999046325684</v>
      </c>
    </row>
    <row r="78" spans="1:7">
      <c r="A78">
        <v>1</v>
      </c>
      <c r="B78">
        <v>1</v>
      </c>
      <c r="C78">
        <v>0.99859654186455493</v>
      </c>
      <c r="D78">
        <v>1</v>
      </c>
      <c r="E78">
        <v>0.90720189040436727</v>
      </c>
      <c r="F78">
        <v>792833.62626262626</v>
      </c>
      <c r="G78">
        <v>0.76999998092651367</v>
      </c>
    </row>
    <row r="79" spans="1:7">
      <c r="A79">
        <v>1</v>
      </c>
      <c r="B79">
        <v>1</v>
      </c>
      <c r="C79">
        <v>0.99999266556800626</v>
      </c>
      <c r="D79">
        <v>1</v>
      </c>
      <c r="E79">
        <v>0.93121110831730625</v>
      </c>
      <c r="F79">
        <v>805067.55555555562</v>
      </c>
      <c r="G79">
        <v>0.77999997138977051</v>
      </c>
    </row>
    <row r="80" spans="1:7">
      <c r="A80">
        <v>1</v>
      </c>
      <c r="B80">
        <v>1</v>
      </c>
      <c r="C80">
        <v>1</v>
      </c>
      <c r="D80">
        <v>1</v>
      </c>
      <c r="E80">
        <v>0.93956889516332276</v>
      </c>
      <c r="F80">
        <v>817301.48484848486</v>
      </c>
      <c r="G80">
        <v>0.79000002145767212</v>
      </c>
    </row>
    <row r="81" spans="1:7">
      <c r="A81">
        <v>1</v>
      </c>
      <c r="B81">
        <v>1</v>
      </c>
      <c r="C81">
        <v>1</v>
      </c>
      <c r="D81">
        <v>1</v>
      </c>
      <c r="E81">
        <v>0.94690491854257886</v>
      </c>
      <c r="F81">
        <v>829535.41414141422</v>
      </c>
      <c r="G81">
        <v>0.80000001192092896</v>
      </c>
    </row>
    <row r="82" spans="1:7">
      <c r="A82">
        <v>1</v>
      </c>
      <c r="B82">
        <v>1</v>
      </c>
      <c r="C82">
        <v>1</v>
      </c>
      <c r="D82">
        <v>1</v>
      </c>
      <c r="E82">
        <v>0.95770723291823101</v>
      </c>
      <c r="F82">
        <v>841769.34343434346</v>
      </c>
      <c r="G82">
        <v>0.81000000238418579</v>
      </c>
    </row>
    <row r="83" spans="1:7">
      <c r="A83">
        <v>1</v>
      </c>
      <c r="B83">
        <v>1</v>
      </c>
      <c r="C83">
        <v>1</v>
      </c>
      <c r="D83">
        <v>1</v>
      </c>
      <c r="E83">
        <v>0.96864521284871263</v>
      </c>
      <c r="F83">
        <v>854003.27272727271</v>
      </c>
      <c r="G83">
        <v>0.81999999284744263</v>
      </c>
    </row>
    <row r="84" spans="1:7">
      <c r="A84">
        <v>1</v>
      </c>
      <c r="B84">
        <v>1</v>
      </c>
      <c r="C84">
        <v>1</v>
      </c>
      <c r="D84">
        <v>1</v>
      </c>
      <c r="E84">
        <v>0.97282908477125463</v>
      </c>
      <c r="F84">
        <v>866237.20202020206</v>
      </c>
      <c r="G84">
        <v>0.82999998331069946</v>
      </c>
    </row>
    <row r="85" spans="1:7">
      <c r="A85">
        <v>1</v>
      </c>
      <c r="B85">
        <v>1</v>
      </c>
      <c r="C85">
        <v>1</v>
      </c>
      <c r="D85">
        <v>1</v>
      </c>
      <c r="E85">
        <v>0.97608054569907032</v>
      </c>
      <c r="F85">
        <v>878471.13131313131</v>
      </c>
      <c r="G85">
        <v>0.8399999737739563</v>
      </c>
    </row>
    <row r="86" spans="1:7">
      <c r="A86">
        <v>1</v>
      </c>
      <c r="B86">
        <v>1</v>
      </c>
      <c r="C86">
        <v>1</v>
      </c>
      <c r="D86">
        <v>1</v>
      </c>
      <c r="E86">
        <v>0.97933200662688613</v>
      </c>
      <c r="F86">
        <v>890705.06060606067</v>
      </c>
      <c r="G86">
        <v>0.85000002384185791</v>
      </c>
    </row>
    <row r="87" spans="1:7">
      <c r="A87">
        <v>1</v>
      </c>
      <c r="B87">
        <v>1</v>
      </c>
      <c r="C87">
        <v>1</v>
      </c>
      <c r="D87">
        <v>1</v>
      </c>
      <c r="E87">
        <v>0.98116428754655971</v>
      </c>
      <c r="F87">
        <v>902938.98989898991</v>
      </c>
      <c r="G87">
        <v>0.86000001430511475</v>
      </c>
    </row>
    <row r="88" spans="1:7">
      <c r="A88">
        <v>1</v>
      </c>
      <c r="B88">
        <v>1</v>
      </c>
      <c r="C88">
        <v>1</v>
      </c>
      <c r="D88">
        <v>1</v>
      </c>
      <c r="E88">
        <v>0.98262960550324074</v>
      </c>
      <c r="F88">
        <v>915172.91919191927</v>
      </c>
      <c r="G88">
        <v>0.87000000476837158</v>
      </c>
    </row>
    <row r="89" spans="1:7">
      <c r="A89">
        <v>1</v>
      </c>
      <c r="B89">
        <v>1</v>
      </c>
      <c r="C89">
        <v>1</v>
      </c>
      <c r="D89">
        <v>1</v>
      </c>
      <c r="E89">
        <v>0.98409492345992189</v>
      </c>
      <c r="F89">
        <v>927406.84848484863</v>
      </c>
      <c r="G89">
        <v>0.87999999523162842</v>
      </c>
    </row>
    <row r="90" spans="1:7">
      <c r="A90">
        <v>1</v>
      </c>
      <c r="B90">
        <v>1</v>
      </c>
      <c r="C90">
        <v>1</v>
      </c>
      <c r="D90">
        <v>1</v>
      </c>
      <c r="E90">
        <v>0.98556024141660303</v>
      </c>
      <c r="F90">
        <v>939640.77777777775</v>
      </c>
      <c r="G90">
        <v>0.88999998569488525</v>
      </c>
    </row>
    <row r="91" spans="1:7">
      <c r="A91">
        <v>1</v>
      </c>
      <c r="B91">
        <v>1</v>
      </c>
      <c r="C91">
        <v>1</v>
      </c>
      <c r="D91">
        <v>1</v>
      </c>
      <c r="E91">
        <v>0.98702555937328407</v>
      </c>
      <c r="F91">
        <v>951874.70707070711</v>
      </c>
      <c r="G91">
        <v>0.89999997615814209</v>
      </c>
    </row>
    <row r="92" spans="1:7">
      <c r="A92">
        <v>1</v>
      </c>
      <c r="B92">
        <v>1</v>
      </c>
      <c r="C92">
        <v>1</v>
      </c>
      <c r="D92">
        <v>1</v>
      </c>
      <c r="E92">
        <v>0.98849087732996521</v>
      </c>
      <c r="F92">
        <v>964108.63636363647</v>
      </c>
      <c r="G92">
        <v>0.9100000262260437</v>
      </c>
    </row>
    <row r="93" spans="1:7">
      <c r="A93">
        <v>1</v>
      </c>
      <c r="B93">
        <v>1</v>
      </c>
      <c r="C93">
        <v>1</v>
      </c>
      <c r="D93">
        <v>1</v>
      </c>
      <c r="E93">
        <v>0.98995619528664636</v>
      </c>
      <c r="F93">
        <v>976342.5656565656</v>
      </c>
      <c r="G93">
        <v>0.92000001668930054</v>
      </c>
    </row>
    <row r="94" spans="1:7">
      <c r="A94">
        <v>1</v>
      </c>
      <c r="B94">
        <v>1</v>
      </c>
      <c r="C94">
        <v>1</v>
      </c>
      <c r="D94">
        <v>1</v>
      </c>
      <c r="E94">
        <v>0.99121718512988832</v>
      </c>
      <c r="F94">
        <v>988576.49494949495</v>
      </c>
      <c r="G94">
        <v>0.93000000715255737</v>
      </c>
    </row>
    <row r="95" spans="1:7">
      <c r="A95">
        <v>1</v>
      </c>
      <c r="B95">
        <v>1</v>
      </c>
      <c r="C95">
        <v>1</v>
      </c>
      <c r="D95">
        <v>1</v>
      </c>
      <c r="E95">
        <v>0.99247187707673901</v>
      </c>
      <c r="F95">
        <v>1000810.4242424243</v>
      </c>
      <c r="G95">
        <v>0.93999999761581421</v>
      </c>
    </row>
    <row r="96" spans="1:7">
      <c r="A96">
        <v>1</v>
      </c>
      <c r="B96">
        <v>1</v>
      </c>
      <c r="C96">
        <v>1</v>
      </c>
      <c r="D96">
        <v>1</v>
      </c>
      <c r="E96">
        <v>0.99372656902358958</v>
      </c>
      <c r="F96">
        <v>1013044.3535353537</v>
      </c>
      <c r="G96">
        <v>0.94999998807907104</v>
      </c>
    </row>
    <row r="97" spans="1:7">
      <c r="A97">
        <v>1</v>
      </c>
      <c r="B97">
        <v>1</v>
      </c>
      <c r="C97">
        <v>1</v>
      </c>
      <c r="D97">
        <v>1</v>
      </c>
      <c r="E97">
        <v>0.99498126097044026</v>
      </c>
      <c r="F97">
        <v>1025278.2828282828</v>
      </c>
      <c r="G97">
        <v>0.95999997854232788</v>
      </c>
    </row>
    <row r="98" spans="1:7">
      <c r="A98">
        <v>1</v>
      </c>
      <c r="B98">
        <v>1</v>
      </c>
      <c r="C98">
        <v>1</v>
      </c>
      <c r="D98">
        <v>1</v>
      </c>
      <c r="E98">
        <v>0.99623595291729083</v>
      </c>
      <c r="F98">
        <v>1037512.2121212122</v>
      </c>
      <c r="G98">
        <v>0.97000002861022949</v>
      </c>
    </row>
    <row r="99" spans="1:7">
      <c r="A99">
        <v>1</v>
      </c>
      <c r="B99">
        <v>1</v>
      </c>
      <c r="C99">
        <v>1</v>
      </c>
      <c r="D99">
        <v>1</v>
      </c>
      <c r="E99">
        <v>0.99749064486414152</v>
      </c>
      <c r="F99">
        <v>1049746.1414141415</v>
      </c>
      <c r="G99">
        <v>0.98000001907348633</v>
      </c>
    </row>
    <row r="100" spans="1:7">
      <c r="A100">
        <v>1</v>
      </c>
      <c r="B100">
        <v>1</v>
      </c>
      <c r="C100">
        <v>1</v>
      </c>
      <c r="D100">
        <v>1</v>
      </c>
      <c r="E100">
        <v>0.99874533681099209</v>
      </c>
      <c r="F100">
        <v>1061980.0707070706</v>
      </c>
      <c r="G100">
        <v>0.99000000953674316</v>
      </c>
    </row>
    <row r="101" spans="1:7">
      <c r="A101">
        <v>1</v>
      </c>
      <c r="B101">
        <v>1</v>
      </c>
      <c r="C101">
        <v>1</v>
      </c>
      <c r="D101">
        <v>1</v>
      </c>
      <c r="E101">
        <v>1</v>
      </c>
      <c r="F101">
        <v>1074214</v>
      </c>
      <c r="G101">
        <v>1</v>
      </c>
    </row>
    <row r="102" spans="1:7">
      <c r="A102">
        <v>33375920.903130233</v>
      </c>
      <c r="B102">
        <v>36755388.103614189</v>
      </c>
      <c r="C102">
        <v>40728935.453334399</v>
      </c>
      <c r="D102">
        <v>36513148.710094862</v>
      </c>
      <c r="E102">
        <v>53243657.65173126</v>
      </c>
    </row>
    <row r="103" spans="1:7">
      <c r="A103">
        <v>-22.818931085219301</v>
      </c>
      <c r="B103">
        <v>-19.598590044441199</v>
      </c>
      <c r="C103">
        <v>-16.609138466380639</v>
      </c>
      <c r="D103">
        <v>-21.14493566762939</v>
      </c>
      <c r="E103">
        <v>-10.173376514827954</v>
      </c>
    </row>
    <row r="104" spans="1:7">
      <c r="A104">
        <v>295515.93675794953</v>
      </c>
      <c r="B104">
        <v>325942.51176945528</v>
      </c>
      <c r="C104">
        <v>359043.4264155433</v>
      </c>
      <c r="D104">
        <v>310753.95150143415</v>
      </c>
      <c r="E104">
        <v>457079.20473443106</v>
      </c>
    </row>
    <row r="105" spans="1:7">
      <c r="A105">
        <v>57076.18863014807</v>
      </c>
      <c r="B105">
        <v>107482.33066486462</v>
      </c>
      <c r="C105">
        <v>159915.31243008596</v>
      </c>
      <c r="D105">
        <v>-136945.77497163299</v>
      </c>
      <c r="E105">
        <v>304162.68600814627</v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6"/>
  <dimension ref="A1:G101"/>
  <sheetViews>
    <sheetView workbookViewId="0"/>
  </sheetViews>
  <sheetFormatPr defaultRowHeight="12"/>
  <sheetData>
    <row r="1" spans="1:7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s">
        <v>8</v>
      </c>
    </row>
    <row r="2" spans="1:7">
      <c r="A2">
        <v>0</v>
      </c>
      <c r="B2">
        <v>0</v>
      </c>
      <c r="C2">
        <v>0</v>
      </c>
      <c r="D2">
        <v>1.0000032639677589E-2</v>
      </c>
      <c r="E2">
        <v>0</v>
      </c>
      <c r="F2">
        <v>-136945</v>
      </c>
      <c r="G2">
        <v>9.9999997764825821E-3</v>
      </c>
    </row>
    <row r="3" spans="1:7">
      <c r="A3">
        <v>0</v>
      </c>
      <c r="B3">
        <v>0</v>
      </c>
      <c r="C3">
        <v>0</v>
      </c>
      <c r="D3">
        <v>1.0515917393305905E-2</v>
      </c>
      <c r="E3">
        <v>0</v>
      </c>
      <c r="F3">
        <v>-124711.0707070707</v>
      </c>
      <c r="G3">
        <v>1.9999999552965164E-2</v>
      </c>
    </row>
    <row r="4" spans="1:7">
      <c r="A4">
        <v>0</v>
      </c>
      <c r="B4">
        <v>0</v>
      </c>
      <c r="C4">
        <v>0</v>
      </c>
      <c r="D4">
        <v>1.103180214693422E-2</v>
      </c>
      <c r="E4">
        <v>0</v>
      </c>
      <c r="F4">
        <v>-112477.14141414141</v>
      </c>
      <c r="G4">
        <v>2.9999999329447746E-2</v>
      </c>
    </row>
    <row r="5" spans="1:7">
      <c r="A5">
        <v>0</v>
      </c>
      <c r="B5">
        <v>0</v>
      </c>
      <c r="C5">
        <v>0</v>
      </c>
      <c r="D5">
        <v>1.1547686900562536E-2</v>
      </c>
      <c r="E5">
        <v>0</v>
      </c>
      <c r="F5">
        <v>-100243.21212121213</v>
      </c>
      <c r="G5">
        <v>3.9999999105930328E-2</v>
      </c>
    </row>
    <row r="6" spans="1:7">
      <c r="A6">
        <v>0</v>
      </c>
      <c r="B6">
        <v>0</v>
      </c>
      <c r="C6">
        <v>0</v>
      </c>
      <c r="D6">
        <v>1.2063571654190851E-2</v>
      </c>
      <c r="E6">
        <v>0</v>
      </c>
      <c r="F6">
        <v>-88009.282828282827</v>
      </c>
      <c r="G6">
        <v>5.000000074505806E-2</v>
      </c>
    </row>
    <row r="7" spans="1:7">
      <c r="A7">
        <v>0</v>
      </c>
      <c r="B7">
        <v>0</v>
      </c>
      <c r="C7">
        <v>0</v>
      </c>
      <c r="D7">
        <v>1.2579456407819167E-2</v>
      </c>
      <c r="E7">
        <v>0</v>
      </c>
      <c r="F7">
        <v>-75775.353535353526</v>
      </c>
      <c r="G7">
        <v>5.9999998658895493E-2</v>
      </c>
    </row>
    <row r="8" spans="1:7">
      <c r="A8">
        <v>1.0624944218510452E-2</v>
      </c>
      <c r="B8">
        <v>0</v>
      </c>
      <c r="C8">
        <v>0</v>
      </c>
      <c r="D8">
        <v>1.3095341161447482E-2</v>
      </c>
      <c r="E8">
        <v>0</v>
      </c>
      <c r="F8">
        <v>-63541.42424242424</v>
      </c>
      <c r="G8">
        <v>7.0000000298023224E-2</v>
      </c>
    </row>
    <row r="9" spans="1:7">
      <c r="A9">
        <v>1.1307630755667698E-2</v>
      </c>
      <c r="B9">
        <v>1.0347410823372977E-2</v>
      </c>
      <c r="C9">
        <v>0</v>
      </c>
      <c r="D9">
        <v>1.3611225915075797E-2</v>
      </c>
      <c r="E9">
        <v>0</v>
      </c>
      <c r="F9">
        <v>-51307.494949494954</v>
      </c>
      <c r="G9">
        <v>7.9999998211860657E-2</v>
      </c>
    </row>
    <row r="10" spans="1:7">
      <c r="A10">
        <v>1.1990317292824947E-2</v>
      </c>
      <c r="B10">
        <v>1.1018757709256631E-2</v>
      </c>
      <c r="C10">
        <v>0</v>
      </c>
      <c r="D10">
        <v>1.4127110668704115E-2</v>
      </c>
      <c r="E10">
        <v>0</v>
      </c>
      <c r="F10">
        <v>-39073.565656565654</v>
      </c>
      <c r="G10">
        <v>9.0000003576278687E-2</v>
      </c>
    </row>
    <row r="11" spans="1:7">
      <c r="A11">
        <v>1.2673003829982194E-2</v>
      </c>
      <c r="B11">
        <v>1.1690104595140286E-2</v>
      </c>
      <c r="C11">
        <v>1.0661203145672175E-2</v>
      </c>
      <c r="D11">
        <v>1.464299542233243E-2</v>
      </c>
      <c r="E11">
        <v>0</v>
      </c>
      <c r="F11">
        <v>-26839.636363636353</v>
      </c>
      <c r="G11">
        <v>0.10000000149011612</v>
      </c>
    </row>
    <row r="12" spans="1:7">
      <c r="A12">
        <v>1.3355690367139442E-2</v>
      </c>
      <c r="B12">
        <v>1.236145148102394E-2</v>
      </c>
      <c r="C12">
        <v>1.1328494061839773E-2</v>
      </c>
      <c r="D12">
        <v>1.5158880175960746E-2</v>
      </c>
      <c r="E12">
        <v>0</v>
      </c>
      <c r="F12">
        <v>-14605.707070707067</v>
      </c>
      <c r="G12">
        <v>0.10999999940395355</v>
      </c>
    </row>
    <row r="13" spans="1:7">
      <c r="A13">
        <v>1.4038376904296688E-2</v>
      </c>
      <c r="B13">
        <v>1.3032798366907595E-2</v>
      </c>
      <c r="C13">
        <v>1.199578497800737E-2</v>
      </c>
      <c r="D13">
        <v>1.5674764929589059E-2</v>
      </c>
      <c r="E13">
        <v>0</v>
      </c>
      <c r="F13">
        <v>-2371.777777777781</v>
      </c>
      <c r="G13">
        <v>0.11999999731779099</v>
      </c>
    </row>
    <row r="14" spans="1:7">
      <c r="A14">
        <v>1.4721063441453937E-2</v>
      </c>
      <c r="B14">
        <v>1.3704145252791249E-2</v>
      </c>
      <c r="C14">
        <v>1.266307589417497E-2</v>
      </c>
      <c r="D14">
        <v>1.6190649683217376E-2</v>
      </c>
      <c r="E14">
        <v>0</v>
      </c>
      <c r="F14">
        <v>9862.1515151515196</v>
      </c>
      <c r="G14">
        <v>0.12999999523162842</v>
      </c>
    </row>
    <row r="15" spans="1:7">
      <c r="A15">
        <v>1.5403749978611186E-2</v>
      </c>
      <c r="B15">
        <v>1.4375492138674905E-2</v>
      </c>
      <c r="C15">
        <v>1.3330366810342569E-2</v>
      </c>
      <c r="D15">
        <v>1.670653443684569E-2</v>
      </c>
      <c r="E15">
        <v>1.0187002396942185E-2</v>
      </c>
      <c r="F15">
        <v>22096.08080808082</v>
      </c>
      <c r="G15">
        <v>0.14000000059604645</v>
      </c>
    </row>
    <row r="16" spans="1:7">
      <c r="A16">
        <v>1.6086436515768431E-2</v>
      </c>
      <c r="B16">
        <v>1.5046839024558556E-2</v>
      </c>
      <c r="C16">
        <v>1.3997657726510165E-2</v>
      </c>
      <c r="D16">
        <v>1.7222419190474007E-2</v>
      </c>
      <c r="E16">
        <v>1.0849223229838521E-2</v>
      </c>
      <c r="F16">
        <v>34330.010101010092</v>
      </c>
      <c r="G16">
        <v>0.15000000596046448</v>
      </c>
    </row>
    <row r="17" spans="1:7">
      <c r="A17">
        <v>1.6769123052925682E-2</v>
      </c>
      <c r="B17">
        <v>1.571818591044221E-2</v>
      </c>
      <c r="C17">
        <v>1.4664948642677766E-2</v>
      </c>
      <c r="D17">
        <v>1.7738303944102321E-2</v>
      </c>
      <c r="E17">
        <v>1.1511444062734862E-2</v>
      </c>
      <c r="F17">
        <v>46563.939393939392</v>
      </c>
      <c r="G17">
        <v>0.15999999642372131</v>
      </c>
    </row>
    <row r="18" spans="1:7">
      <c r="A18">
        <v>1.7451809590082926E-2</v>
      </c>
      <c r="B18">
        <v>1.6389532796325865E-2</v>
      </c>
      <c r="C18">
        <v>1.5332239558845363E-2</v>
      </c>
      <c r="D18">
        <v>1.8254188697730638E-2</v>
      </c>
      <c r="E18">
        <v>1.21736648956312E-2</v>
      </c>
      <c r="F18">
        <v>58797.868686868693</v>
      </c>
      <c r="G18">
        <v>0.17000000178813934</v>
      </c>
    </row>
    <row r="19" spans="1:7">
      <c r="A19">
        <v>1.8134496127240177E-2</v>
      </c>
      <c r="B19">
        <v>1.7060879682209523E-2</v>
      </c>
      <c r="C19">
        <v>1.5999530475012964E-2</v>
      </c>
      <c r="D19">
        <v>1.8770073451358955E-2</v>
      </c>
      <c r="E19">
        <v>1.2835885728527539E-2</v>
      </c>
      <c r="F19">
        <v>71031.797979797993</v>
      </c>
      <c r="G19">
        <v>0.18000000715255737</v>
      </c>
    </row>
    <row r="20" spans="1:7">
      <c r="A20">
        <v>1.8817182664397421E-2</v>
      </c>
      <c r="B20">
        <v>1.7732226568093173E-2</v>
      </c>
      <c r="C20">
        <v>1.6666821391180558E-2</v>
      </c>
      <c r="D20">
        <v>1.9285958204987269E-2</v>
      </c>
      <c r="E20">
        <v>1.3498106561423879E-2</v>
      </c>
      <c r="F20">
        <v>83265.727272727294</v>
      </c>
      <c r="G20">
        <v>0.18999999761581421</v>
      </c>
    </row>
    <row r="21" spans="1:7">
      <c r="A21">
        <v>1.9499869201554672E-2</v>
      </c>
      <c r="B21">
        <v>1.8403573453976828E-2</v>
      </c>
      <c r="C21">
        <v>1.733411230734816E-2</v>
      </c>
      <c r="D21">
        <v>1.9801842958615583E-2</v>
      </c>
      <c r="E21">
        <v>1.4160327394320216E-2</v>
      </c>
      <c r="F21">
        <v>95499.656565656565</v>
      </c>
      <c r="G21">
        <v>0.20000000298023224</v>
      </c>
    </row>
    <row r="22" spans="1:7">
      <c r="A22">
        <v>2.1525935683378843E-2</v>
      </c>
      <c r="B22">
        <v>1.9074920339860482E-2</v>
      </c>
      <c r="C22">
        <v>1.8001403223515757E-2</v>
      </c>
      <c r="D22">
        <v>2.4827878321846089E-2</v>
      </c>
      <c r="E22">
        <v>1.4822548227216556E-2</v>
      </c>
      <c r="F22">
        <v>107733.58585858587</v>
      </c>
      <c r="G22">
        <v>0.20999999344348907</v>
      </c>
    </row>
    <row r="23" spans="1:7">
      <c r="A23">
        <v>2.7232321629897055E-2</v>
      </c>
      <c r="B23">
        <v>1.974626722574414E-2</v>
      </c>
      <c r="C23">
        <v>1.8668694139683355E-2</v>
      </c>
      <c r="D23">
        <v>3.4782890616705954E-2</v>
      </c>
      <c r="E23">
        <v>1.5484769060112893E-2</v>
      </c>
      <c r="F23">
        <v>119967.51515151517</v>
      </c>
      <c r="G23">
        <v>0.2199999988079071</v>
      </c>
    </row>
    <row r="24" spans="1:7">
      <c r="A24">
        <v>3.6116612502679543E-2</v>
      </c>
      <c r="B24">
        <v>2.2221311053962141E-2</v>
      </c>
      <c r="C24">
        <v>1.9335985055850956E-2</v>
      </c>
      <c r="D24">
        <v>5.2533141874764301E-2</v>
      </c>
      <c r="E24">
        <v>1.614698989300923E-2</v>
      </c>
      <c r="F24">
        <v>132201.44444444444</v>
      </c>
      <c r="G24">
        <v>0.23000000417232513</v>
      </c>
    </row>
    <row r="25" spans="1:7">
      <c r="A25">
        <v>6.3617444055251618E-2</v>
      </c>
      <c r="B25">
        <v>2.5792236750488452E-2</v>
      </c>
      <c r="C25">
        <v>2.001946201136981E-2</v>
      </c>
      <c r="D25">
        <v>5.857881604807353E-2</v>
      </c>
      <c r="E25">
        <v>1.680921072590557E-2</v>
      </c>
      <c r="F25">
        <v>144435.37373737374</v>
      </c>
      <c r="G25">
        <v>0.23999999463558197</v>
      </c>
    </row>
    <row r="26" spans="1:7">
      <c r="A26">
        <v>8.1133911786761534E-2</v>
      </c>
      <c r="B26">
        <v>2.9363162447014764E-2</v>
      </c>
      <c r="C26">
        <v>2.3983277838371675E-2</v>
      </c>
      <c r="D26">
        <v>8.3491585381007427E-2</v>
      </c>
      <c r="E26">
        <v>1.747143155880191E-2</v>
      </c>
      <c r="F26">
        <v>156669.30303030304</v>
      </c>
      <c r="G26">
        <v>0.25</v>
      </c>
    </row>
    <row r="27" spans="1:7">
      <c r="A27">
        <v>9.3979579685711814E-2</v>
      </c>
      <c r="B27">
        <v>5.6242295414929075E-2</v>
      </c>
      <c r="C27">
        <v>2.7947093665373537E-2</v>
      </c>
      <c r="D27">
        <v>9.3946569624931517E-2</v>
      </c>
      <c r="E27">
        <v>1.813365239169825E-2</v>
      </c>
      <c r="F27">
        <v>168903.23232323234</v>
      </c>
      <c r="G27">
        <v>0.25999999046325684</v>
      </c>
    </row>
    <row r="28" spans="1:7">
      <c r="A28">
        <v>0.10910112600117351</v>
      </c>
      <c r="B28">
        <v>7.3246863174267304E-2</v>
      </c>
      <c r="C28">
        <v>3.3813696031342051E-2</v>
      </c>
      <c r="D28">
        <v>9.9511670064532057E-2</v>
      </c>
      <c r="E28">
        <v>1.8795873224594587E-2</v>
      </c>
      <c r="F28">
        <v>181137.16161616164</v>
      </c>
      <c r="G28">
        <v>0.27000001072883606</v>
      </c>
    </row>
    <row r="29" spans="1:7">
      <c r="A29">
        <v>0.11877009659895997</v>
      </c>
      <c r="B29">
        <v>9.2689641766834655E-2</v>
      </c>
      <c r="C29">
        <v>5.1716554506626919E-2</v>
      </c>
      <c r="D29">
        <v>0.11013933537358467</v>
      </c>
      <c r="E29">
        <v>1.9458094057490927E-2</v>
      </c>
      <c r="F29">
        <v>193371.09090909094</v>
      </c>
      <c r="G29">
        <v>0.2800000011920929</v>
      </c>
    </row>
    <row r="30" spans="1:7">
      <c r="A30">
        <v>0.14411049578834539</v>
      </c>
      <c r="B30">
        <v>9.8986501348524727E-2</v>
      </c>
      <c r="C30">
        <v>7.2320940910050174E-2</v>
      </c>
      <c r="D30">
        <v>0.12618976929482278</v>
      </c>
      <c r="E30">
        <v>2.1196754740800162E-2</v>
      </c>
      <c r="F30">
        <v>205605.02020202018</v>
      </c>
      <c r="G30">
        <v>0.28999999165534973</v>
      </c>
    </row>
    <row r="31" spans="1:7">
      <c r="A31">
        <v>0.1812184405253193</v>
      </c>
      <c r="B31">
        <v>0.12244927344661913</v>
      </c>
      <c r="C31">
        <v>8.630121750052204E-2</v>
      </c>
      <c r="D31">
        <v>0.15771757217537916</v>
      </c>
      <c r="E31">
        <v>2.7783747174530748E-2</v>
      </c>
      <c r="F31">
        <v>217838.94949494948</v>
      </c>
      <c r="G31">
        <v>0.30000001192092896</v>
      </c>
    </row>
    <row r="32" spans="1:7">
      <c r="A32">
        <v>0.20920619729699536</v>
      </c>
      <c r="B32">
        <v>0.14157928753277768</v>
      </c>
      <c r="C32">
        <v>9.6865695070923116E-2</v>
      </c>
      <c r="D32">
        <v>0.16603150856975035</v>
      </c>
      <c r="E32">
        <v>3.199092294602747E-2</v>
      </c>
      <c r="F32">
        <v>230072.87878787878</v>
      </c>
      <c r="G32">
        <v>0.31000000238418579</v>
      </c>
    </row>
    <row r="33" spans="1:7">
      <c r="A33">
        <v>0.24263560976496892</v>
      </c>
      <c r="B33">
        <v>0.15813022694292628</v>
      </c>
      <c r="C33">
        <v>0.11852624997047038</v>
      </c>
      <c r="D33">
        <v>0.1835902207494923</v>
      </c>
      <c r="E33">
        <v>3.4991375492273456E-2</v>
      </c>
      <c r="F33">
        <v>242306.80808080808</v>
      </c>
      <c r="G33">
        <v>0.31999999284744263</v>
      </c>
    </row>
    <row r="34" spans="1:7">
      <c r="A34">
        <v>0.26612833561701704</v>
      </c>
      <c r="B34">
        <v>0.19293079223542545</v>
      </c>
      <c r="C34">
        <v>0.13830129498825772</v>
      </c>
      <c r="D34">
        <v>0.23465179977355238</v>
      </c>
      <c r="E34">
        <v>3.799182803851945E-2</v>
      </c>
      <c r="F34">
        <v>254540.73737373739</v>
      </c>
      <c r="G34">
        <v>0.33000001311302185</v>
      </c>
    </row>
    <row r="35" spans="1:7">
      <c r="A35">
        <v>0.28939973644529871</v>
      </c>
      <c r="B35">
        <v>0.23756091282563213</v>
      </c>
      <c r="C35">
        <v>0.15939690485748131</v>
      </c>
      <c r="D35">
        <v>0.25046915589929908</v>
      </c>
      <c r="E35">
        <v>4.3576776667988329E-2</v>
      </c>
      <c r="F35">
        <v>266774.66666666669</v>
      </c>
      <c r="G35">
        <v>0.34000000357627869</v>
      </c>
    </row>
    <row r="36" spans="1:7">
      <c r="A36">
        <v>0.30894569411676781</v>
      </c>
      <c r="B36">
        <v>0.25278071182813383</v>
      </c>
      <c r="C36">
        <v>0.16880539789119214</v>
      </c>
      <c r="D36">
        <v>0.27408768002541734</v>
      </c>
      <c r="E36">
        <v>6.2475700444469782E-2</v>
      </c>
      <c r="F36">
        <v>279008.59595959599</v>
      </c>
      <c r="G36">
        <v>0.34999999403953552</v>
      </c>
    </row>
    <row r="37" spans="1:7">
      <c r="A37">
        <v>0.32893688821630468</v>
      </c>
      <c r="B37">
        <v>0.28057262433544078</v>
      </c>
      <c r="C37">
        <v>0.22437456710306156</v>
      </c>
      <c r="D37">
        <v>0.29006955587784161</v>
      </c>
      <c r="E37">
        <v>7.1499538369678053E-2</v>
      </c>
      <c r="F37">
        <v>291242.52525252529</v>
      </c>
      <c r="G37">
        <v>0.36000001430511475</v>
      </c>
    </row>
    <row r="38" spans="1:7">
      <c r="A38">
        <v>0.38276406540133112</v>
      </c>
      <c r="B38">
        <v>0.30284456424872247</v>
      </c>
      <c r="C38">
        <v>0.24203364621475901</v>
      </c>
      <c r="D38">
        <v>0.30935720301076969</v>
      </c>
      <c r="E38">
        <v>8.6947323713050334E-2</v>
      </c>
      <c r="F38">
        <v>303476.45454545459</v>
      </c>
      <c r="G38">
        <v>0.37000000476837158</v>
      </c>
    </row>
    <row r="39" spans="1:7">
      <c r="A39">
        <v>0.40155903130760667</v>
      </c>
      <c r="B39">
        <v>0.30871424465866998</v>
      </c>
      <c r="C39">
        <v>0.25407098670021827</v>
      </c>
      <c r="D39">
        <v>0.32735064029019784</v>
      </c>
      <c r="E39">
        <v>0.11196853923412731</v>
      </c>
      <c r="F39">
        <v>315710.38383838383</v>
      </c>
      <c r="G39">
        <v>0.37999999523162842</v>
      </c>
    </row>
    <row r="40" spans="1:7">
      <c r="A40">
        <v>0.45932611127232287</v>
      </c>
      <c r="B40">
        <v>0.35516269206559942</v>
      </c>
      <c r="C40">
        <v>0.29608482387897544</v>
      </c>
      <c r="D40">
        <v>0.35778327501746687</v>
      </c>
      <c r="E40">
        <v>0.14621606270799459</v>
      </c>
      <c r="F40">
        <v>327944.31313131313</v>
      </c>
      <c r="G40">
        <v>0.38999998569488525</v>
      </c>
    </row>
    <row r="41" spans="1:7">
      <c r="A41">
        <v>0.52571513319172247</v>
      </c>
      <c r="B41">
        <v>0.40262777351405671</v>
      </c>
      <c r="C41">
        <v>0.30448100590924798</v>
      </c>
      <c r="D41">
        <v>0.41507315863439703</v>
      </c>
      <c r="E41">
        <v>0.16331739908196377</v>
      </c>
      <c r="F41">
        <v>340178.24242424243</v>
      </c>
      <c r="G41">
        <v>0.40000000596046448</v>
      </c>
    </row>
    <row r="42" spans="1:7">
      <c r="A42">
        <v>0.60705416899770792</v>
      </c>
      <c r="B42">
        <v>0.43322110177262885</v>
      </c>
      <c r="C42">
        <v>0.30986850390678133</v>
      </c>
      <c r="D42">
        <v>0.4504118003787162</v>
      </c>
      <c r="E42">
        <v>0.17180803917438983</v>
      </c>
      <c r="F42">
        <v>352412.17171717173</v>
      </c>
      <c r="G42">
        <v>0.40999999642372131</v>
      </c>
    </row>
    <row r="43" spans="1:7">
      <c r="A43">
        <v>0.66318156984638954</v>
      </c>
      <c r="B43">
        <v>0.47769069791438051</v>
      </c>
      <c r="C43">
        <v>0.35537831301580536</v>
      </c>
      <c r="D43">
        <v>0.50808689327826695</v>
      </c>
      <c r="E43">
        <v>0.1847292476104897</v>
      </c>
      <c r="F43">
        <v>364646.10101010103</v>
      </c>
      <c r="G43">
        <v>0.41999998688697815</v>
      </c>
    </row>
    <row r="44" spans="1:7">
      <c r="A44">
        <v>0.68467415661795639</v>
      </c>
      <c r="B44">
        <v>0.54862745458320905</v>
      </c>
      <c r="C44">
        <v>0.39586140740498743</v>
      </c>
      <c r="D44">
        <v>0.52911758056292524</v>
      </c>
      <c r="E44">
        <v>0.20201581691282819</v>
      </c>
      <c r="F44">
        <v>376880.03030303033</v>
      </c>
      <c r="G44">
        <v>0.43000000715255737</v>
      </c>
    </row>
    <row r="45" spans="1:7">
      <c r="A45">
        <v>0.69538296381180742</v>
      </c>
      <c r="B45">
        <v>0.62017074778922232</v>
      </c>
      <c r="C45">
        <v>0.4196076496479586</v>
      </c>
      <c r="D45">
        <v>0.61144406598767209</v>
      </c>
      <c r="E45">
        <v>0.22213087509570725</v>
      </c>
      <c r="F45">
        <v>389113.95959595963</v>
      </c>
      <c r="G45">
        <v>0.43999999761581421</v>
      </c>
    </row>
    <row r="46" spans="1:7">
      <c r="A46">
        <v>0.73245068135819114</v>
      </c>
      <c r="B46">
        <v>0.64742228000014745</v>
      </c>
      <c r="C46">
        <v>0.46950421496362565</v>
      </c>
      <c r="D46">
        <v>0.63600376074031939</v>
      </c>
      <c r="E46">
        <v>0.24592914406691799</v>
      </c>
      <c r="F46">
        <v>401347.88888888888</v>
      </c>
      <c r="G46">
        <v>0.44999998807907104</v>
      </c>
    </row>
    <row r="47" spans="1:7">
      <c r="A47">
        <v>0.77013789647519448</v>
      </c>
      <c r="B47">
        <v>0.68438870789989492</v>
      </c>
      <c r="C47">
        <v>0.51872917232312898</v>
      </c>
      <c r="D47">
        <v>0.66639596814055846</v>
      </c>
      <c r="E47">
        <v>0.26623789281035948</v>
      </c>
      <c r="F47">
        <v>413581.81818181823</v>
      </c>
      <c r="G47">
        <v>0.46000000834465027</v>
      </c>
    </row>
    <row r="48" spans="1:7">
      <c r="A48">
        <v>0.77715514917274309</v>
      </c>
      <c r="B48">
        <v>0.69908923506017218</v>
      </c>
      <c r="C48">
        <v>0.60187607483111816</v>
      </c>
      <c r="D48">
        <v>0.69191005399206962</v>
      </c>
      <c r="E48">
        <v>0.27448773334057375</v>
      </c>
      <c r="F48">
        <v>425815.74747474748</v>
      </c>
      <c r="G48">
        <v>0.4699999988079071</v>
      </c>
    </row>
    <row r="49" spans="1:7">
      <c r="A49">
        <v>0.81394907669646266</v>
      </c>
      <c r="B49">
        <v>0.74225858553432056</v>
      </c>
      <c r="C49">
        <v>0.63887942357994087</v>
      </c>
      <c r="D49">
        <v>0.70226813140381672</v>
      </c>
      <c r="E49">
        <v>0.28783555452104193</v>
      </c>
      <c r="F49">
        <v>438049.67676767684</v>
      </c>
      <c r="G49">
        <v>0.47999998927116394</v>
      </c>
    </row>
    <row r="50" spans="1:7">
      <c r="A50">
        <v>0.84445094131015797</v>
      </c>
      <c r="B50">
        <v>0.77021875041992005</v>
      </c>
      <c r="C50">
        <v>0.66970273408390357</v>
      </c>
      <c r="D50">
        <v>0.72823394536807617</v>
      </c>
      <c r="E50">
        <v>0.31624842609840903</v>
      </c>
      <c r="F50">
        <v>450283.60606060608</v>
      </c>
      <c r="G50">
        <v>0.49000000953674316</v>
      </c>
    </row>
    <row r="51" spans="1:7">
      <c r="A51">
        <v>0.86712686866358424</v>
      </c>
      <c r="B51">
        <v>0.77762947110332092</v>
      </c>
      <c r="C51">
        <v>0.69571787936129337</v>
      </c>
      <c r="D51">
        <v>0.76375972726582486</v>
      </c>
      <c r="E51">
        <v>0.34639136409886989</v>
      </c>
      <c r="F51">
        <v>462517.53535353532</v>
      </c>
      <c r="G51">
        <v>0.5</v>
      </c>
    </row>
    <row r="52" spans="1:7">
      <c r="A52">
        <v>0.87682955712577326</v>
      </c>
      <c r="B52">
        <v>0.8088404431711167</v>
      </c>
      <c r="C52">
        <v>0.72205778761915773</v>
      </c>
      <c r="D52">
        <v>0.77955568530780373</v>
      </c>
      <c r="E52">
        <v>0.36169014116628195</v>
      </c>
      <c r="F52">
        <v>474751.46464646468</v>
      </c>
      <c r="G52">
        <v>0.50999999046325684</v>
      </c>
    </row>
    <row r="53" spans="1:7">
      <c r="A53">
        <v>0.88735447291759428</v>
      </c>
      <c r="B53">
        <v>0.84367438431751096</v>
      </c>
      <c r="C53">
        <v>0.74882645199216369</v>
      </c>
      <c r="D53">
        <v>0.8040038168807857</v>
      </c>
      <c r="E53">
        <v>0.38514816019842302</v>
      </c>
      <c r="F53">
        <v>486985.39393939392</v>
      </c>
      <c r="G53">
        <v>0.51999998092651367</v>
      </c>
    </row>
    <row r="54" spans="1:7">
      <c r="A54">
        <v>0.92054239463428489</v>
      </c>
      <c r="B54">
        <v>0.85625395066699639</v>
      </c>
      <c r="C54">
        <v>0.77640313561700247</v>
      </c>
      <c r="D54">
        <v>0.85007077288277921</v>
      </c>
      <c r="E54">
        <v>0.42692991238844746</v>
      </c>
      <c r="F54">
        <v>499219.32323232328</v>
      </c>
      <c r="G54">
        <v>0.52999997138977051</v>
      </c>
    </row>
    <row r="55" spans="1:7">
      <c r="A55">
        <v>0.92642370416063791</v>
      </c>
      <c r="B55">
        <v>0.8690167990444807</v>
      </c>
      <c r="C55">
        <v>0.79850620301578157</v>
      </c>
      <c r="D55">
        <v>0.8558073577830263</v>
      </c>
      <c r="E55">
        <v>0.43956791694638764</v>
      </c>
      <c r="F55">
        <v>511453.25252525252</v>
      </c>
      <c r="G55">
        <v>0.54000002145767212</v>
      </c>
    </row>
    <row r="56" spans="1:7">
      <c r="A56">
        <v>0.94541368795103153</v>
      </c>
      <c r="B56">
        <v>0.88511009721345113</v>
      </c>
      <c r="C56">
        <v>0.81156606284468158</v>
      </c>
      <c r="D56">
        <v>0.8693562822172145</v>
      </c>
      <c r="E56">
        <v>0.47086159851088288</v>
      </c>
      <c r="F56">
        <v>523687.18181818188</v>
      </c>
      <c r="G56">
        <v>0.55000001192092896</v>
      </c>
    </row>
    <row r="57" spans="1:7">
      <c r="A57">
        <v>0.95563842647539188</v>
      </c>
      <c r="B57">
        <v>0.91164276883564843</v>
      </c>
      <c r="C57">
        <v>0.8349582426647042</v>
      </c>
      <c r="D57">
        <v>0.9006724995052402</v>
      </c>
      <c r="E57">
        <v>0.53144494514132623</v>
      </c>
      <c r="F57">
        <v>535921.11111111112</v>
      </c>
      <c r="G57">
        <v>0.56000000238418579</v>
      </c>
    </row>
    <row r="58" spans="1:7">
      <c r="A58">
        <v>0.96204422642574383</v>
      </c>
      <c r="B58">
        <v>0.92443848577797583</v>
      </c>
      <c r="C58">
        <v>0.84914823669214934</v>
      </c>
      <c r="D58">
        <v>0.90770920582601922</v>
      </c>
      <c r="E58">
        <v>0.59072446054373118</v>
      </c>
      <c r="F58">
        <v>548155.04040404037</v>
      </c>
      <c r="G58">
        <v>0.56999999284744263</v>
      </c>
    </row>
    <row r="59" spans="1:7">
      <c r="A59">
        <v>0.96931849994197505</v>
      </c>
      <c r="B59">
        <v>0.93132980166512092</v>
      </c>
      <c r="C59">
        <v>0.86189401862090764</v>
      </c>
      <c r="D59">
        <v>0.92031881641411772</v>
      </c>
      <c r="E59">
        <v>0.62178460424830528</v>
      </c>
      <c r="F59">
        <v>560388.96969696973</v>
      </c>
      <c r="G59">
        <v>0.57999998331069946</v>
      </c>
    </row>
    <row r="60" spans="1:7">
      <c r="A60">
        <v>0.98197780889518027</v>
      </c>
      <c r="B60">
        <v>0.95165879326340019</v>
      </c>
      <c r="C60">
        <v>0.87625949650149226</v>
      </c>
      <c r="D60">
        <v>0.92538536830045515</v>
      </c>
      <c r="E60">
        <v>0.63162089453492298</v>
      </c>
      <c r="F60">
        <v>572622.89898989897</v>
      </c>
      <c r="G60">
        <v>0.5899999737739563</v>
      </c>
    </row>
    <row r="61" spans="1:7">
      <c r="A61">
        <v>0.98962174422894589</v>
      </c>
      <c r="B61">
        <v>0.95722930883411583</v>
      </c>
      <c r="C61">
        <v>0.88810398889640885</v>
      </c>
      <c r="D61">
        <v>0.93662079559062805</v>
      </c>
      <c r="E61">
        <v>0.65431745645149786</v>
      </c>
      <c r="F61">
        <v>584856.82828282833</v>
      </c>
      <c r="G61">
        <v>0.60000002384185791</v>
      </c>
    </row>
    <row r="62" spans="1:7">
      <c r="A62">
        <v>0.99123272751020397</v>
      </c>
      <c r="B62">
        <v>0.96404574328925241</v>
      </c>
      <c r="C62">
        <v>0.91228985810945973</v>
      </c>
      <c r="D62">
        <v>0.95538320849031499</v>
      </c>
      <c r="E62">
        <v>0.67553148817849895</v>
      </c>
      <c r="F62">
        <v>597090.75757575757</v>
      </c>
      <c r="G62">
        <v>0.61000001430511475</v>
      </c>
    </row>
    <row r="63" spans="1:7">
      <c r="A63">
        <v>0.99252962324593463</v>
      </c>
      <c r="B63">
        <v>0.98072690533542617</v>
      </c>
      <c r="C63">
        <v>0.92393231086642713</v>
      </c>
      <c r="D63">
        <v>0.96545264371720219</v>
      </c>
      <c r="E63">
        <v>0.70783211135117097</v>
      </c>
      <c r="F63">
        <v>609324.68686868693</v>
      </c>
      <c r="G63">
        <v>0.62000000476837158</v>
      </c>
    </row>
    <row r="64" spans="1:7">
      <c r="A64">
        <v>0.99382651898166541</v>
      </c>
      <c r="B64">
        <v>0.98451727898508934</v>
      </c>
      <c r="C64">
        <v>0.94567370437333342</v>
      </c>
      <c r="D64">
        <v>0.98042609796453395</v>
      </c>
      <c r="E64">
        <v>0.75063421031997402</v>
      </c>
      <c r="F64">
        <v>621558.61616161617</v>
      </c>
      <c r="G64">
        <v>0.62999999523162842</v>
      </c>
    </row>
    <row r="65" spans="1:7">
      <c r="A65">
        <v>0.99512341471739607</v>
      </c>
      <c r="B65">
        <v>0.9883076526347524</v>
      </c>
      <c r="C65">
        <v>0.95338485359242786</v>
      </c>
      <c r="D65">
        <v>0.98618147053369198</v>
      </c>
      <c r="E65">
        <v>0.77837102735344721</v>
      </c>
      <c r="F65">
        <v>633792.54545454553</v>
      </c>
      <c r="G65">
        <v>0.63999998569488525</v>
      </c>
    </row>
    <row r="66" spans="1:7">
      <c r="A66">
        <v>0.99642031045312685</v>
      </c>
      <c r="B66">
        <v>0.99077841785010157</v>
      </c>
      <c r="C66">
        <v>0.95815151831533596</v>
      </c>
      <c r="D66">
        <v>0.99040521859256603</v>
      </c>
      <c r="E66">
        <v>0.80461991199257921</v>
      </c>
      <c r="F66">
        <v>646026.47474747477</v>
      </c>
      <c r="G66">
        <v>0.64999997615814209</v>
      </c>
    </row>
    <row r="67" spans="1:7">
      <c r="A67">
        <v>0.99771720618885751</v>
      </c>
      <c r="B67">
        <v>0.99218472614716624</v>
      </c>
      <c r="C67">
        <v>0.96557483672210553</v>
      </c>
      <c r="D67">
        <v>0.99160931228727867</v>
      </c>
      <c r="E67">
        <v>0.81255313080727809</v>
      </c>
      <c r="F67">
        <v>658260.40404040401</v>
      </c>
      <c r="G67">
        <v>0.6600000262260437</v>
      </c>
    </row>
    <row r="68" spans="1:7">
      <c r="A68">
        <v>0.99901410192458828</v>
      </c>
      <c r="B68">
        <v>0.99359103444423102</v>
      </c>
      <c r="C68">
        <v>0.97760290154693452</v>
      </c>
      <c r="D68">
        <v>0.9928134059819913</v>
      </c>
      <c r="E68">
        <v>0.81785955209168337</v>
      </c>
      <c r="F68">
        <v>670494.33333333337</v>
      </c>
      <c r="G68">
        <v>0.67000001668930054</v>
      </c>
    </row>
    <row r="69" spans="1:7">
      <c r="A69">
        <v>1</v>
      </c>
      <c r="B69">
        <v>0.9949973427412957</v>
      </c>
      <c r="C69">
        <v>0.98227668510303678</v>
      </c>
      <c r="D69">
        <v>0.99401749967670405</v>
      </c>
      <c r="E69">
        <v>0.82184762058504002</v>
      </c>
      <c r="F69">
        <v>682728.26262626261</v>
      </c>
      <c r="G69">
        <v>0.68000000715255737</v>
      </c>
    </row>
    <row r="70" spans="1:7">
      <c r="A70">
        <v>1</v>
      </c>
      <c r="B70">
        <v>0.99640365103836048</v>
      </c>
      <c r="C70">
        <v>0.98499370569616873</v>
      </c>
      <c r="D70">
        <v>0.99522159337141669</v>
      </c>
      <c r="E70">
        <v>0.82494438351953525</v>
      </c>
      <c r="F70">
        <v>694962.19191919197</v>
      </c>
      <c r="G70">
        <v>0.68999999761581421</v>
      </c>
    </row>
    <row r="71" spans="1:7">
      <c r="A71">
        <v>1</v>
      </c>
      <c r="B71">
        <v>0.99780995933542516</v>
      </c>
      <c r="C71">
        <v>0.98771072628930068</v>
      </c>
      <c r="D71">
        <v>0.99642568706612933</v>
      </c>
      <c r="E71">
        <v>0.82804114645403049</v>
      </c>
      <c r="F71">
        <v>707196.12121212122</v>
      </c>
      <c r="G71">
        <v>0.69999998807907104</v>
      </c>
    </row>
    <row r="72" spans="1:7">
      <c r="A72">
        <v>1</v>
      </c>
      <c r="B72">
        <v>0.99921626763248994</v>
      </c>
      <c r="C72">
        <v>0.99021979964384721</v>
      </c>
      <c r="D72">
        <v>0.99762978076084208</v>
      </c>
      <c r="E72">
        <v>0.83405650088990935</v>
      </c>
      <c r="F72">
        <v>719430.05050505057</v>
      </c>
      <c r="G72">
        <v>0.70999997854232788</v>
      </c>
    </row>
    <row r="73" spans="1:7">
      <c r="A73">
        <v>1</v>
      </c>
      <c r="B73">
        <v>1</v>
      </c>
      <c r="C73">
        <v>0.99161592334729853</v>
      </c>
      <c r="D73">
        <v>0.99883387445555472</v>
      </c>
      <c r="E73">
        <v>0.86842014944902712</v>
      </c>
      <c r="F73">
        <v>731663.97979797982</v>
      </c>
      <c r="G73">
        <v>0.72000002861022949</v>
      </c>
    </row>
    <row r="74" spans="1:7">
      <c r="A74">
        <v>1</v>
      </c>
      <c r="B74">
        <v>1</v>
      </c>
      <c r="C74">
        <v>0.99301204705074986</v>
      </c>
      <c r="D74">
        <v>1</v>
      </c>
      <c r="E74">
        <v>0.88390953125547522</v>
      </c>
      <c r="F74">
        <v>743897.90909090918</v>
      </c>
      <c r="G74">
        <v>0.73000001907348633</v>
      </c>
    </row>
    <row r="75" spans="1:7">
      <c r="A75">
        <v>1</v>
      </c>
      <c r="B75">
        <v>1</v>
      </c>
      <c r="C75">
        <v>0.99440817075420107</v>
      </c>
      <c r="D75">
        <v>1</v>
      </c>
      <c r="E75">
        <v>0.89172233080288898</v>
      </c>
      <c r="F75">
        <v>756131.83838383842</v>
      </c>
      <c r="G75">
        <v>0.74000000953674316</v>
      </c>
    </row>
    <row r="76" spans="1:7">
      <c r="A76">
        <v>1</v>
      </c>
      <c r="B76">
        <v>1</v>
      </c>
      <c r="C76">
        <v>0.99580429445765239</v>
      </c>
      <c r="D76">
        <v>1</v>
      </c>
      <c r="E76">
        <v>0.89540247279510443</v>
      </c>
      <c r="F76">
        <v>768365.76767676766</v>
      </c>
      <c r="G76">
        <v>0.75</v>
      </c>
    </row>
    <row r="77" spans="1:7">
      <c r="A77">
        <v>1</v>
      </c>
      <c r="B77">
        <v>1</v>
      </c>
      <c r="C77">
        <v>0.99720041816110372</v>
      </c>
      <c r="D77">
        <v>1</v>
      </c>
      <c r="E77">
        <v>0.89908261478731988</v>
      </c>
      <c r="F77">
        <v>780599.69696969702</v>
      </c>
      <c r="G77">
        <v>0.75999999046325684</v>
      </c>
    </row>
    <row r="78" spans="1:7">
      <c r="A78">
        <v>1</v>
      </c>
      <c r="B78">
        <v>1</v>
      </c>
      <c r="C78">
        <v>0.99859654186455493</v>
      </c>
      <c r="D78">
        <v>1</v>
      </c>
      <c r="E78">
        <v>0.90720189040436727</v>
      </c>
      <c r="F78">
        <v>792833.62626262626</v>
      </c>
      <c r="G78">
        <v>0.76999998092651367</v>
      </c>
    </row>
    <row r="79" spans="1:7">
      <c r="A79">
        <v>1</v>
      </c>
      <c r="B79">
        <v>1</v>
      </c>
      <c r="C79">
        <v>0.99999266556800626</v>
      </c>
      <c r="D79">
        <v>1</v>
      </c>
      <c r="E79">
        <v>0.93121110831730625</v>
      </c>
      <c r="F79">
        <v>805067.55555555562</v>
      </c>
      <c r="G79">
        <v>0.77999997138977051</v>
      </c>
    </row>
    <row r="80" spans="1:7">
      <c r="A80">
        <v>1</v>
      </c>
      <c r="B80">
        <v>1</v>
      </c>
      <c r="C80">
        <v>1</v>
      </c>
      <c r="D80">
        <v>1</v>
      </c>
      <c r="E80">
        <v>0.93956889516332276</v>
      </c>
      <c r="F80">
        <v>817301.48484848486</v>
      </c>
      <c r="G80">
        <v>0.79000002145767212</v>
      </c>
    </row>
    <row r="81" spans="1:7">
      <c r="A81">
        <v>1</v>
      </c>
      <c r="B81">
        <v>1</v>
      </c>
      <c r="C81">
        <v>1</v>
      </c>
      <c r="D81">
        <v>1</v>
      </c>
      <c r="E81">
        <v>0.94690491854257886</v>
      </c>
      <c r="F81">
        <v>829535.41414141422</v>
      </c>
      <c r="G81">
        <v>0.80000001192092896</v>
      </c>
    </row>
    <row r="82" spans="1:7">
      <c r="A82">
        <v>1</v>
      </c>
      <c r="B82">
        <v>1</v>
      </c>
      <c r="C82">
        <v>1</v>
      </c>
      <c r="D82">
        <v>1</v>
      </c>
      <c r="E82">
        <v>0.95770723291823101</v>
      </c>
      <c r="F82">
        <v>841769.34343434346</v>
      </c>
      <c r="G82">
        <v>0.81000000238418579</v>
      </c>
    </row>
    <row r="83" spans="1:7">
      <c r="A83">
        <v>1</v>
      </c>
      <c r="B83">
        <v>1</v>
      </c>
      <c r="C83">
        <v>1</v>
      </c>
      <c r="D83">
        <v>1</v>
      </c>
      <c r="E83">
        <v>0.96864521284871263</v>
      </c>
      <c r="F83">
        <v>854003.27272727271</v>
      </c>
      <c r="G83">
        <v>0.81999999284744263</v>
      </c>
    </row>
    <row r="84" spans="1:7">
      <c r="A84">
        <v>1</v>
      </c>
      <c r="B84">
        <v>1</v>
      </c>
      <c r="C84">
        <v>1</v>
      </c>
      <c r="D84">
        <v>1</v>
      </c>
      <c r="E84">
        <v>0.97282908477125463</v>
      </c>
      <c r="F84">
        <v>866237.20202020206</v>
      </c>
      <c r="G84">
        <v>0.82999998331069946</v>
      </c>
    </row>
    <row r="85" spans="1:7">
      <c r="A85">
        <v>1</v>
      </c>
      <c r="B85">
        <v>1</v>
      </c>
      <c r="C85">
        <v>1</v>
      </c>
      <c r="D85">
        <v>1</v>
      </c>
      <c r="E85">
        <v>0.97608054569907032</v>
      </c>
      <c r="F85">
        <v>878471.13131313131</v>
      </c>
      <c r="G85">
        <v>0.8399999737739563</v>
      </c>
    </row>
    <row r="86" spans="1:7">
      <c r="A86">
        <v>1</v>
      </c>
      <c r="B86">
        <v>1</v>
      </c>
      <c r="C86">
        <v>1</v>
      </c>
      <c r="D86">
        <v>1</v>
      </c>
      <c r="E86">
        <v>0.97933200662688613</v>
      </c>
      <c r="F86">
        <v>890705.06060606067</v>
      </c>
      <c r="G86">
        <v>0.85000002384185791</v>
      </c>
    </row>
    <row r="87" spans="1:7">
      <c r="A87">
        <v>1</v>
      </c>
      <c r="B87">
        <v>1</v>
      </c>
      <c r="C87">
        <v>1</v>
      </c>
      <c r="D87">
        <v>1</v>
      </c>
      <c r="E87">
        <v>0.98116428754655971</v>
      </c>
      <c r="F87">
        <v>902938.98989898991</v>
      </c>
      <c r="G87">
        <v>0.86000001430511475</v>
      </c>
    </row>
    <row r="88" spans="1:7">
      <c r="A88">
        <v>1</v>
      </c>
      <c r="B88">
        <v>1</v>
      </c>
      <c r="C88">
        <v>1</v>
      </c>
      <c r="D88">
        <v>1</v>
      </c>
      <c r="E88">
        <v>0.98262960550324074</v>
      </c>
      <c r="F88">
        <v>915172.91919191927</v>
      </c>
      <c r="G88">
        <v>0.87000000476837158</v>
      </c>
    </row>
    <row r="89" spans="1:7">
      <c r="A89">
        <v>1</v>
      </c>
      <c r="B89">
        <v>1</v>
      </c>
      <c r="C89">
        <v>1</v>
      </c>
      <c r="D89">
        <v>1</v>
      </c>
      <c r="E89">
        <v>0.98409492345992189</v>
      </c>
      <c r="F89">
        <v>927406.84848484863</v>
      </c>
      <c r="G89">
        <v>0.87999999523162842</v>
      </c>
    </row>
    <row r="90" spans="1:7">
      <c r="A90">
        <v>1</v>
      </c>
      <c r="B90">
        <v>1</v>
      </c>
      <c r="C90">
        <v>1</v>
      </c>
      <c r="D90">
        <v>1</v>
      </c>
      <c r="E90">
        <v>0.98556024141660303</v>
      </c>
      <c r="F90">
        <v>939640.77777777775</v>
      </c>
      <c r="G90">
        <v>0.88999998569488525</v>
      </c>
    </row>
    <row r="91" spans="1:7">
      <c r="A91">
        <v>1</v>
      </c>
      <c r="B91">
        <v>1</v>
      </c>
      <c r="C91">
        <v>1</v>
      </c>
      <c r="D91">
        <v>1</v>
      </c>
      <c r="E91">
        <v>0.98702555937328407</v>
      </c>
      <c r="F91">
        <v>951874.70707070711</v>
      </c>
      <c r="G91">
        <v>0.89999997615814209</v>
      </c>
    </row>
    <row r="92" spans="1:7">
      <c r="A92">
        <v>1</v>
      </c>
      <c r="B92">
        <v>1</v>
      </c>
      <c r="C92">
        <v>1</v>
      </c>
      <c r="D92">
        <v>1</v>
      </c>
      <c r="E92">
        <v>0.98849087732996521</v>
      </c>
      <c r="F92">
        <v>964108.63636363647</v>
      </c>
      <c r="G92">
        <v>0.9100000262260437</v>
      </c>
    </row>
    <row r="93" spans="1:7">
      <c r="A93">
        <v>1</v>
      </c>
      <c r="B93">
        <v>1</v>
      </c>
      <c r="C93">
        <v>1</v>
      </c>
      <c r="D93">
        <v>1</v>
      </c>
      <c r="E93">
        <v>0.98995619528664636</v>
      </c>
      <c r="F93">
        <v>976342.5656565656</v>
      </c>
      <c r="G93">
        <v>0.92000001668930054</v>
      </c>
    </row>
    <row r="94" spans="1:7">
      <c r="A94">
        <v>1</v>
      </c>
      <c r="B94">
        <v>1</v>
      </c>
      <c r="C94">
        <v>1</v>
      </c>
      <c r="D94">
        <v>1</v>
      </c>
      <c r="E94">
        <v>0.99121718512988832</v>
      </c>
      <c r="F94">
        <v>988576.49494949495</v>
      </c>
      <c r="G94">
        <v>0.93000000715255737</v>
      </c>
    </row>
    <row r="95" spans="1:7">
      <c r="A95">
        <v>1</v>
      </c>
      <c r="B95">
        <v>1</v>
      </c>
      <c r="C95">
        <v>1</v>
      </c>
      <c r="D95">
        <v>1</v>
      </c>
      <c r="E95">
        <v>0.99247187707673901</v>
      </c>
      <c r="F95">
        <v>1000810.4242424243</v>
      </c>
      <c r="G95">
        <v>0.93999999761581421</v>
      </c>
    </row>
    <row r="96" spans="1:7">
      <c r="A96">
        <v>1</v>
      </c>
      <c r="B96">
        <v>1</v>
      </c>
      <c r="C96">
        <v>1</v>
      </c>
      <c r="D96">
        <v>1</v>
      </c>
      <c r="E96">
        <v>0.99372656902358958</v>
      </c>
      <c r="F96">
        <v>1013044.3535353537</v>
      </c>
      <c r="G96">
        <v>0.94999998807907104</v>
      </c>
    </row>
    <row r="97" spans="1:7">
      <c r="A97">
        <v>1</v>
      </c>
      <c r="B97">
        <v>1</v>
      </c>
      <c r="C97">
        <v>1</v>
      </c>
      <c r="D97">
        <v>1</v>
      </c>
      <c r="E97">
        <v>0.99498126097044026</v>
      </c>
      <c r="F97">
        <v>1025278.2828282828</v>
      </c>
      <c r="G97">
        <v>0.95999997854232788</v>
      </c>
    </row>
    <row r="98" spans="1:7">
      <c r="A98">
        <v>1</v>
      </c>
      <c r="B98">
        <v>1</v>
      </c>
      <c r="C98">
        <v>1</v>
      </c>
      <c r="D98">
        <v>1</v>
      </c>
      <c r="E98">
        <v>0.99623595291729083</v>
      </c>
      <c r="F98">
        <v>1037512.2121212122</v>
      </c>
      <c r="G98">
        <v>0.97000002861022949</v>
      </c>
    </row>
    <row r="99" spans="1:7">
      <c r="A99">
        <v>1</v>
      </c>
      <c r="B99">
        <v>1</v>
      </c>
      <c r="C99">
        <v>1</v>
      </c>
      <c r="D99">
        <v>1</v>
      </c>
      <c r="E99">
        <v>0.99749064486414152</v>
      </c>
      <c r="F99">
        <v>1049746.1414141415</v>
      </c>
      <c r="G99">
        <v>0.98000001907348633</v>
      </c>
    </row>
    <row r="100" spans="1:7">
      <c r="A100">
        <v>1</v>
      </c>
      <c r="B100">
        <v>1</v>
      </c>
      <c r="C100">
        <v>1</v>
      </c>
      <c r="D100">
        <v>1</v>
      </c>
      <c r="E100">
        <v>0.99874533681099209</v>
      </c>
      <c r="F100">
        <v>1061980.0707070706</v>
      </c>
      <c r="G100">
        <v>0.99000000953674316</v>
      </c>
    </row>
    <row r="101" spans="1:7">
      <c r="A101">
        <v>1</v>
      </c>
      <c r="B101">
        <v>1</v>
      </c>
      <c r="C101">
        <v>1</v>
      </c>
      <c r="D101">
        <v>1</v>
      </c>
      <c r="E101">
        <v>1</v>
      </c>
      <c r="F101">
        <v>1074214</v>
      </c>
      <c r="G101">
        <v>1</v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E16"/>
  <sheetViews>
    <sheetView workbookViewId="0"/>
  </sheetViews>
  <sheetFormatPr defaultRowHeight="12"/>
  <sheetData>
    <row r="1" spans="1:5">
      <c r="A1" t="s">
        <v>10</v>
      </c>
      <c r="B1" t="s">
        <v>3</v>
      </c>
      <c r="C1" t="s">
        <v>4</v>
      </c>
      <c r="D1" t="s">
        <v>8</v>
      </c>
    </row>
    <row r="2" spans="1:5">
      <c r="A2">
        <v>0</v>
      </c>
      <c r="B2">
        <v>0</v>
      </c>
      <c r="C2">
        <v>0</v>
      </c>
      <c r="D2">
        <v>1</v>
      </c>
      <c r="E2">
        <v>7.6923076923076927E-2</v>
      </c>
    </row>
    <row r="3" spans="1:5">
      <c r="A3">
        <v>0</v>
      </c>
      <c r="B3">
        <v>0</v>
      </c>
      <c r="C3">
        <v>0</v>
      </c>
      <c r="D3">
        <v>1.3333333333333333</v>
      </c>
      <c r="E3">
        <v>0.15384615384615385</v>
      </c>
    </row>
    <row r="4" spans="1:5">
      <c r="A4">
        <v>0.10606060606060605</v>
      </c>
      <c r="B4">
        <v>0</v>
      </c>
      <c r="C4">
        <v>0.14607614607614605</v>
      </c>
      <c r="D4">
        <v>1.6666666666666665</v>
      </c>
      <c r="E4">
        <v>0.23076923076923078</v>
      </c>
    </row>
    <row r="5" spans="1:5">
      <c r="A5">
        <v>0.22269128921974962</v>
      </c>
      <c r="B5">
        <v>0</v>
      </c>
      <c r="C5">
        <v>0.35069868403201737</v>
      </c>
      <c r="D5">
        <v>2</v>
      </c>
      <c r="E5">
        <v>0.30769230769230771</v>
      </c>
    </row>
    <row r="6" spans="1:5">
      <c r="A6">
        <v>0.51282051282051266</v>
      </c>
      <c r="B6">
        <v>0</v>
      </c>
      <c r="C6">
        <v>0.90598290598290554</v>
      </c>
      <c r="D6">
        <v>2.333333333333333</v>
      </c>
      <c r="E6">
        <v>0.38461538461538464</v>
      </c>
    </row>
    <row r="7" spans="1:5">
      <c r="A7">
        <v>0.90346907993966818</v>
      </c>
      <c r="B7">
        <v>0.31886916502301116</v>
      </c>
      <c r="C7">
        <v>0.95263951734539976</v>
      </c>
      <c r="D7">
        <v>2.6666666666666665</v>
      </c>
      <c r="E7">
        <v>0.46153846153846156</v>
      </c>
    </row>
    <row r="8" spans="1:5">
      <c r="A8">
        <v>0.96516690856313503</v>
      </c>
      <c r="B8">
        <v>0.38461538461538464</v>
      </c>
      <c r="C8">
        <v>0.98280542986425345</v>
      </c>
      <c r="D8">
        <v>3</v>
      </c>
      <c r="E8">
        <v>0.53846153846153844</v>
      </c>
    </row>
    <row r="9" spans="1:5">
      <c r="A9">
        <v>1</v>
      </c>
      <c r="B9">
        <v>0.58547008547008539</v>
      </c>
      <c r="C9">
        <v>1</v>
      </c>
      <c r="D9">
        <v>3.333333333333333</v>
      </c>
      <c r="E9">
        <v>0.61538461538461542</v>
      </c>
    </row>
    <row r="10" spans="1:5">
      <c r="A10">
        <v>1</v>
      </c>
      <c r="B10">
        <v>0.81576448243114885</v>
      </c>
      <c r="C10">
        <v>1</v>
      </c>
      <c r="D10">
        <v>3.6666666666666665</v>
      </c>
      <c r="E10">
        <v>0.69230769230769229</v>
      </c>
    </row>
    <row r="11" spans="1:5">
      <c r="A11">
        <v>1</v>
      </c>
      <c r="B11">
        <v>0.88328912466843501</v>
      </c>
      <c r="C11">
        <v>1</v>
      </c>
      <c r="D11">
        <v>4</v>
      </c>
      <c r="E11">
        <v>0.76923076923076927</v>
      </c>
    </row>
    <row r="12" spans="1:5">
      <c r="A12">
        <v>1</v>
      </c>
      <c r="B12">
        <v>0.93333333333333335</v>
      </c>
      <c r="C12">
        <v>1</v>
      </c>
      <c r="D12">
        <v>4.333333333333333</v>
      </c>
      <c r="E12">
        <v>0.84615384615384615</v>
      </c>
    </row>
    <row r="13" spans="1:5">
      <c r="A13">
        <v>1</v>
      </c>
      <c r="B13">
        <v>1</v>
      </c>
      <c r="C13">
        <v>1</v>
      </c>
      <c r="D13">
        <v>4.6666666666666661</v>
      </c>
      <c r="E13">
        <v>0.92307692307692313</v>
      </c>
    </row>
    <row r="14" spans="1:5">
      <c r="A14">
        <v>1</v>
      </c>
      <c r="B14">
        <v>1</v>
      </c>
      <c r="C14">
        <v>1</v>
      </c>
      <c r="D14">
        <v>5</v>
      </c>
      <c r="E14">
        <v>1</v>
      </c>
    </row>
    <row r="15" spans="1:5">
      <c r="A15">
        <v>30.227040097900002</v>
      </c>
      <c r="B15">
        <v>42.825491627399991</v>
      </c>
      <c r="C15">
        <v>27.667788442900001</v>
      </c>
    </row>
    <row r="16" spans="1:5">
      <c r="A16">
        <v>-10.311218277735913</v>
      </c>
      <c r="B16">
        <v>-9.3702884197592091</v>
      </c>
      <c r="C16">
        <v>-10.516502790864161</v>
      </c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E16"/>
  <sheetViews>
    <sheetView workbookViewId="0"/>
  </sheetViews>
  <sheetFormatPr defaultRowHeight="12"/>
  <sheetData>
    <row r="1" spans="1:5">
      <c r="A1" t="s">
        <v>0</v>
      </c>
      <c r="B1" t="s">
        <v>1</v>
      </c>
      <c r="C1" t="s">
        <v>2</v>
      </c>
      <c r="D1" t="s">
        <v>8</v>
      </c>
    </row>
    <row r="2" spans="1:5">
      <c r="A2">
        <v>84.61254935622317</v>
      </c>
      <c r="B2">
        <v>32.748319665541082</v>
      </c>
      <c r="C2">
        <v>55.428262631721154</v>
      </c>
      <c r="D2">
        <v>32</v>
      </c>
      <c r="E2">
        <v>7.6923076923076927E-2</v>
      </c>
    </row>
    <row r="3" spans="1:5">
      <c r="A3">
        <v>100.70516997504808</v>
      </c>
      <c r="B3">
        <v>34.070332769317538</v>
      </c>
      <c r="C3">
        <v>55.614037207054842</v>
      </c>
      <c r="D3">
        <v>40.916666666666664</v>
      </c>
      <c r="E3">
        <v>0.15384615384615385</v>
      </c>
    </row>
    <row r="4" spans="1:5">
      <c r="A4">
        <v>108.58105654567375</v>
      </c>
      <c r="B4">
        <v>34.333379546990628</v>
      </c>
      <c r="C4">
        <v>59.256332320162109</v>
      </c>
      <c r="D4">
        <v>49.833333333333329</v>
      </c>
      <c r="E4">
        <v>0.23076923076923078</v>
      </c>
    </row>
    <row r="5" spans="1:5">
      <c r="A5">
        <v>113.45297330563889</v>
      </c>
      <c r="B5">
        <v>34.427976219883732</v>
      </c>
      <c r="C5">
        <v>59.911619560340959</v>
      </c>
      <c r="D5">
        <v>58.75</v>
      </c>
      <c r="E5">
        <v>0.30769230769230771</v>
      </c>
    </row>
    <row r="6" spans="1:5">
      <c r="A6">
        <v>116.16462652239014</v>
      </c>
      <c r="B6">
        <v>35.812470260070555</v>
      </c>
      <c r="C6">
        <v>63.076576080977006</v>
      </c>
      <c r="D6">
        <v>67.666666666666657</v>
      </c>
      <c r="E6">
        <v>0.38461538461538464</v>
      </c>
    </row>
    <row r="7" spans="1:5">
      <c r="A7">
        <v>118.50322619189868</v>
      </c>
      <c r="B7">
        <v>36.314030543327981</v>
      </c>
      <c r="C7">
        <v>63.778588807785887</v>
      </c>
      <c r="D7">
        <v>76.583333333333329</v>
      </c>
      <c r="E7">
        <v>0.46153846153846156</v>
      </c>
    </row>
    <row r="8" spans="1:5">
      <c r="A8">
        <v>119.3748675751375</v>
      </c>
      <c r="B8">
        <v>37.574566941881173</v>
      </c>
      <c r="C8">
        <v>66.46861444245981</v>
      </c>
      <c r="D8">
        <v>85.5</v>
      </c>
      <c r="E8">
        <v>0.53846153846153844</v>
      </c>
    </row>
    <row r="9" spans="1:5">
      <c r="A9">
        <v>119.84371061255356</v>
      </c>
      <c r="B9">
        <v>37.674233622307625</v>
      </c>
      <c r="C9">
        <v>67.471136879253848</v>
      </c>
      <c r="D9">
        <v>94.416666666666657</v>
      </c>
      <c r="E9">
        <v>0.61538461538461542</v>
      </c>
    </row>
    <row r="10" spans="1:5">
      <c r="A10">
        <v>127.04251220835594</v>
      </c>
      <c r="B10">
        <v>38.213420079091719</v>
      </c>
      <c r="C10">
        <v>67.744353849484085</v>
      </c>
      <c r="D10">
        <v>103.33333333333333</v>
      </c>
      <c r="E10">
        <v>0.69230769230769229</v>
      </c>
    </row>
    <row r="11" spans="1:5">
      <c r="A11">
        <v>127.05148536508675</v>
      </c>
      <c r="B11">
        <v>39.304631857363653</v>
      </c>
      <c r="C11">
        <v>69.395973791662712</v>
      </c>
      <c r="D11">
        <v>112.25</v>
      </c>
      <c r="E11">
        <v>0.76923076923076927</v>
      </c>
    </row>
    <row r="12" spans="1:5">
      <c r="A12">
        <v>131.48019479168113</v>
      </c>
      <c r="B12">
        <v>39.498094688221713</v>
      </c>
      <c r="C12">
        <v>69.545948248322858</v>
      </c>
      <c r="D12">
        <v>121.16666666666666</v>
      </c>
      <c r="E12">
        <v>0.84615384615384615</v>
      </c>
    </row>
    <row r="13" spans="1:5">
      <c r="A13">
        <v>133.29993630486928</v>
      </c>
      <c r="B13">
        <v>39.740031772496344</v>
      </c>
      <c r="C13">
        <v>72.615933609958503</v>
      </c>
      <c r="D13">
        <v>130.08333333333331</v>
      </c>
      <c r="E13">
        <v>0.92307692307692313</v>
      </c>
    </row>
    <row r="14" spans="1:5">
      <c r="A14">
        <v>138.6081880170675</v>
      </c>
      <c r="B14">
        <v>43.265276086073897</v>
      </c>
      <c r="C14">
        <v>72.805427834473477</v>
      </c>
      <c r="D14">
        <v>139</v>
      </c>
      <c r="E14">
        <v>1</v>
      </c>
    </row>
    <row r="15" spans="1:5">
      <c r="A15">
        <v>1538.7204967716241</v>
      </c>
      <c r="B15">
        <v>482.97676405256766</v>
      </c>
      <c r="C15">
        <v>843.11280526365715</v>
      </c>
    </row>
    <row r="16" spans="1:5">
      <c r="A16">
        <v>-4.0206901439049085</v>
      </c>
      <c r="B16">
        <v>-8.9694263496444151</v>
      </c>
      <c r="C16">
        <v>-6.8074548007577977</v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E16"/>
  <sheetViews>
    <sheetView workbookViewId="0"/>
  </sheetViews>
  <sheetFormatPr defaultRowHeight="12"/>
  <sheetData>
    <row r="1" spans="1:5">
      <c r="A1" t="s">
        <v>0</v>
      </c>
      <c r="B1" t="s">
        <v>1</v>
      </c>
      <c r="C1" t="s">
        <v>2</v>
      </c>
      <c r="D1" t="s">
        <v>8</v>
      </c>
    </row>
    <row r="2" spans="1:5">
      <c r="A2">
        <v>0</v>
      </c>
      <c r="B2">
        <v>0</v>
      </c>
      <c r="C2">
        <v>0</v>
      </c>
      <c r="D2">
        <v>32</v>
      </c>
      <c r="E2">
        <v>7.6923076923076927E-2</v>
      </c>
    </row>
    <row r="3" spans="1:5">
      <c r="A3">
        <v>0</v>
      </c>
      <c r="B3">
        <v>0.94875184612439456</v>
      </c>
      <c r="C3">
        <v>0</v>
      </c>
      <c r="D3">
        <v>40.916666666666664</v>
      </c>
      <c r="E3">
        <v>0.15384615384615385</v>
      </c>
    </row>
    <row r="4" spans="1:5">
      <c r="A4">
        <v>0</v>
      </c>
      <c r="B4">
        <v>1</v>
      </c>
      <c r="C4">
        <v>0</v>
      </c>
      <c r="D4">
        <v>49.833333333333329</v>
      </c>
      <c r="E4">
        <v>0.23076923076923078</v>
      </c>
    </row>
    <row r="5" spans="1:5">
      <c r="A5">
        <v>0</v>
      </c>
      <c r="B5">
        <v>1</v>
      </c>
      <c r="C5">
        <v>0.22007579742487926</v>
      </c>
      <c r="D5">
        <v>58.75</v>
      </c>
      <c r="E5">
        <v>0.30769230769230771</v>
      </c>
    </row>
    <row r="6" spans="1:5">
      <c r="A6">
        <v>0</v>
      </c>
      <c r="B6">
        <v>35.812470260070555</v>
      </c>
      <c r="C6">
        <v>0.67043519611989588</v>
      </c>
      <c r="D6">
        <v>67.666666666666657</v>
      </c>
      <c r="E6">
        <v>0.38461538461538464</v>
      </c>
    </row>
    <row r="7" spans="1:5">
      <c r="A7">
        <v>0</v>
      </c>
      <c r="B7">
        <v>36.314030543327981</v>
      </c>
      <c r="C7">
        <v>1</v>
      </c>
      <c r="D7">
        <v>76.583333333333329</v>
      </c>
      <c r="E7">
        <v>0.46153846153846156</v>
      </c>
    </row>
    <row r="8" spans="1:5">
      <c r="A8">
        <v>8.1165110321715764E-2</v>
      </c>
      <c r="B8">
        <v>37.574566941881173</v>
      </c>
      <c r="C8">
        <v>1</v>
      </c>
      <c r="D8">
        <v>85.5</v>
      </c>
      <c r="E8">
        <v>0.53846153846153844</v>
      </c>
    </row>
    <row r="9" spans="1:5">
      <c r="A9">
        <v>0.12378697112014175</v>
      </c>
      <c r="B9">
        <v>37.674233622307625</v>
      </c>
      <c r="C9">
        <v>67.471136879253848</v>
      </c>
      <c r="D9">
        <v>94.416666666666657</v>
      </c>
      <c r="E9">
        <v>0.61538461538461542</v>
      </c>
    </row>
    <row r="10" spans="1:5">
      <c r="A10">
        <v>0.17951518937160177</v>
      </c>
      <c r="B10">
        <v>38.213420079091719</v>
      </c>
      <c r="C10">
        <v>67.744353849484085</v>
      </c>
      <c r="D10">
        <v>103.33333333333333</v>
      </c>
      <c r="E10">
        <v>0.69230769230769229</v>
      </c>
    </row>
    <row r="11" spans="1:5">
      <c r="A11">
        <v>0.28869846754986433</v>
      </c>
      <c r="B11">
        <v>39.304631857363653</v>
      </c>
      <c r="C11">
        <v>69.395973791662712</v>
      </c>
      <c r="D11">
        <v>112.25</v>
      </c>
      <c r="E11">
        <v>0.76923076923076927</v>
      </c>
    </row>
    <row r="12" spans="1:5">
      <c r="A12">
        <v>0.62952111421182733</v>
      </c>
      <c r="B12">
        <v>39.498094688221713</v>
      </c>
      <c r="C12">
        <v>69.545948248322858</v>
      </c>
      <c r="D12">
        <v>121.16666666666666</v>
      </c>
      <c r="E12">
        <v>0.84615384615384615</v>
      </c>
    </row>
    <row r="13" spans="1:5">
      <c r="A13">
        <v>0.82189149993484878</v>
      </c>
      <c r="B13">
        <v>39.740031772496344</v>
      </c>
      <c r="C13">
        <v>72.615933609958503</v>
      </c>
      <c r="D13">
        <v>130.08333333333331</v>
      </c>
      <c r="E13">
        <v>0.92307692307692313</v>
      </c>
    </row>
    <row r="14" spans="1:5">
      <c r="A14">
        <v>1</v>
      </c>
      <c r="B14">
        <v>43.265276086073897</v>
      </c>
      <c r="C14">
        <v>72.805427834473477</v>
      </c>
      <c r="D14">
        <v>139</v>
      </c>
      <c r="E14">
        <v>1</v>
      </c>
    </row>
    <row r="15" spans="1:5">
      <c r="A15">
        <v>1538.7204967716241</v>
      </c>
      <c r="B15">
        <v>482.97676405256766</v>
      </c>
      <c r="C15">
        <v>843.11280526365715</v>
      </c>
    </row>
    <row r="16" spans="1:5">
      <c r="A16">
        <v>-4.0206901439049085</v>
      </c>
      <c r="B16">
        <v>-8.9694263496444151</v>
      </c>
      <c r="C16">
        <v>-6.8074548007577977</v>
      </c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E16"/>
  <sheetViews>
    <sheetView workbookViewId="0"/>
  </sheetViews>
  <sheetFormatPr defaultRowHeight="12"/>
  <sheetData>
    <row r="1" spans="1:5">
      <c r="A1" t="s">
        <v>0</v>
      </c>
      <c r="B1" t="s">
        <v>3</v>
      </c>
      <c r="C1" t="s">
        <v>4</v>
      </c>
      <c r="D1" t="s">
        <v>8</v>
      </c>
    </row>
    <row r="2" spans="1:5">
      <c r="A2">
        <v>0</v>
      </c>
      <c r="B2">
        <v>0</v>
      </c>
      <c r="C2">
        <v>0</v>
      </c>
      <c r="D2">
        <v>1</v>
      </c>
      <c r="E2">
        <v>7.6923076923076927E-2</v>
      </c>
    </row>
    <row r="3" spans="1:5">
      <c r="A3">
        <v>0</v>
      </c>
      <c r="B3">
        <v>0</v>
      </c>
      <c r="C3">
        <v>0</v>
      </c>
      <c r="D3">
        <v>1.3333333333333333</v>
      </c>
      <c r="E3">
        <v>0.15384615384615385</v>
      </c>
    </row>
    <row r="4" spans="1:5">
      <c r="A4">
        <v>0.10606060606060605</v>
      </c>
      <c r="B4">
        <v>0</v>
      </c>
      <c r="C4">
        <v>0.14607614607614605</v>
      </c>
      <c r="D4">
        <v>1.6666666666666665</v>
      </c>
      <c r="E4">
        <v>0.23076923076923078</v>
      </c>
    </row>
    <row r="5" spans="1:5">
      <c r="A5">
        <v>0.22269128921974962</v>
      </c>
      <c r="B5">
        <v>0</v>
      </c>
      <c r="C5">
        <v>0.35069868403201737</v>
      </c>
      <c r="D5">
        <v>2</v>
      </c>
      <c r="E5">
        <v>0.30769230769230771</v>
      </c>
    </row>
    <row r="6" spans="1:5">
      <c r="A6">
        <v>0.51282051282051266</v>
      </c>
      <c r="B6">
        <v>0</v>
      </c>
      <c r="C6">
        <v>0.90598290598290554</v>
      </c>
      <c r="D6">
        <v>2.333333333333333</v>
      </c>
      <c r="E6">
        <v>0.38461538461538464</v>
      </c>
    </row>
    <row r="7" spans="1:5">
      <c r="A7">
        <v>0.90346907993966818</v>
      </c>
      <c r="B7">
        <v>0.31886916502301116</v>
      </c>
      <c r="C7">
        <v>0.95263951734539976</v>
      </c>
      <c r="D7">
        <v>2.6666666666666665</v>
      </c>
      <c r="E7">
        <v>0.46153846153846156</v>
      </c>
    </row>
    <row r="8" spans="1:5">
      <c r="A8">
        <v>0.96516690856313503</v>
      </c>
      <c r="B8">
        <v>0.38461538461538464</v>
      </c>
      <c r="C8">
        <v>0.98280542986425345</v>
      </c>
      <c r="D8">
        <v>3</v>
      </c>
      <c r="E8">
        <v>0.53846153846153844</v>
      </c>
    </row>
    <row r="9" spans="1:5">
      <c r="A9">
        <v>1</v>
      </c>
      <c r="B9">
        <v>0.58547008547008539</v>
      </c>
      <c r="C9">
        <v>1</v>
      </c>
      <c r="D9">
        <v>3.333333333333333</v>
      </c>
      <c r="E9">
        <v>0.61538461538461542</v>
      </c>
    </row>
    <row r="10" spans="1:5">
      <c r="A10">
        <v>1</v>
      </c>
      <c r="B10">
        <v>0.81576448243114885</v>
      </c>
      <c r="C10">
        <v>1</v>
      </c>
      <c r="D10">
        <v>3.6666666666666665</v>
      </c>
      <c r="E10">
        <v>0.69230769230769229</v>
      </c>
    </row>
    <row r="11" spans="1:5">
      <c r="A11">
        <v>2.5</v>
      </c>
      <c r="B11">
        <v>0.88328912466843501</v>
      </c>
      <c r="C11">
        <v>2.27</v>
      </c>
      <c r="D11">
        <v>4</v>
      </c>
      <c r="E11">
        <v>0.76923076923076927</v>
      </c>
    </row>
    <row r="12" spans="1:5">
      <c r="A12">
        <v>2.54</v>
      </c>
      <c r="B12">
        <v>0.93333333333333335</v>
      </c>
      <c r="C12">
        <v>2.31</v>
      </c>
      <c r="D12">
        <v>4.333333333333333</v>
      </c>
      <c r="E12">
        <v>0.84615384615384615</v>
      </c>
    </row>
    <row r="13" spans="1:5">
      <c r="A13">
        <v>2.71</v>
      </c>
      <c r="B13">
        <v>1</v>
      </c>
      <c r="C13">
        <v>2.34</v>
      </c>
      <c r="D13">
        <v>4.6666666666666661</v>
      </c>
      <c r="E13">
        <v>0.92307692307692313</v>
      </c>
    </row>
    <row r="14" spans="1:5">
      <c r="A14">
        <v>3.24</v>
      </c>
      <c r="B14">
        <v>1</v>
      </c>
      <c r="C14">
        <v>3.19</v>
      </c>
      <c r="D14">
        <v>5</v>
      </c>
      <c r="E14">
        <v>1</v>
      </c>
    </row>
    <row r="15" spans="1:5">
      <c r="A15">
        <v>30.227040097900002</v>
      </c>
      <c r="B15">
        <v>42.825491627399991</v>
      </c>
      <c r="C15">
        <v>27.667788442900001</v>
      </c>
    </row>
    <row r="16" spans="1:5">
      <c r="A16">
        <v>-1.3748870748503979</v>
      </c>
      <c r="B16">
        <v>-0.57859467165086298</v>
      </c>
      <c r="C16">
        <v>-1.6709085889811304</v>
      </c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H16"/>
  <sheetViews>
    <sheetView workbookViewId="0"/>
  </sheetViews>
  <sheetFormatPr defaultRowHeight="12"/>
  <sheetData>
    <row r="1" spans="1:8">
      <c r="A1" t="s">
        <v>0</v>
      </c>
      <c r="B1" t="s">
        <v>3</v>
      </c>
      <c r="C1" t="s">
        <v>4</v>
      </c>
      <c r="D1" t="s">
        <v>0</v>
      </c>
      <c r="E1" t="s">
        <v>1</v>
      </c>
      <c r="F1" t="s">
        <v>2</v>
      </c>
      <c r="G1" t="s">
        <v>8</v>
      </c>
    </row>
    <row r="2" spans="1:8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1</v>
      </c>
      <c r="H2">
        <v>7.6923076923076927E-2</v>
      </c>
    </row>
    <row r="3" spans="1:8">
      <c r="A3">
        <v>1</v>
      </c>
      <c r="B3">
        <v>1</v>
      </c>
      <c r="C3">
        <v>1</v>
      </c>
      <c r="D3">
        <v>0</v>
      </c>
      <c r="E3">
        <v>0</v>
      </c>
      <c r="F3">
        <v>0</v>
      </c>
      <c r="G3">
        <v>12.5</v>
      </c>
      <c r="H3">
        <v>0.15384615384615385</v>
      </c>
    </row>
    <row r="4" spans="1:8">
      <c r="A4">
        <v>1</v>
      </c>
      <c r="B4">
        <v>1</v>
      </c>
      <c r="C4">
        <v>1</v>
      </c>
      <c r="D4">
        <v>0</v>
      </c>
      <c r="E4">
        <v>0</v>
      </c>
      <c r="F4">
        <v>0</v>
      </c>
      <c r="G4">
        <v>24</v>
      </c>
      <c r="H4">
        <v>0.23076923076923078</v>
      </c>
    </row>
    <row r="5" spans="1:8">
      <c r="A5">
        <v>1</v>
      </c>
      <c r="B5">
        <v>1</v>
      </c>
      <c r="C5">
        <v>1</v>
      </c>
      <c r="D5">
        <v>0</v>
      </c>
      <c r="E5">
        <v>0.36725440424717898</v>
      </c>
      <c r="F5">
        <v>0</v>
      </c>
      <c r="G5">
        <v>35.5</v>
      </c>
      <c r="H5">
        <v>0.30769230769230771</v>
      </c>
    </row>
    <row r="6" spans="1:8">
      <c r="A6">
        <v>1</v>
      </c>
      <c r="B6">
        <v>1</v>
      </c>
      <c r="C6">
        <v>1</v>
      </c>
      <c r="D6">
        <v>0</v>
      </c>
      <c r="E6">
        <v>1</v>
      </c>
      <c r="F6">
        <v>0</v>
      </c>
      <c r="G6">
        <v>47</v>
      </c>
      <c r="H6">
        <v>0.38461538461538464</v>
      </c>
    </row>
    <row r="7" spans="1:8">
      <c r="A7">
        <v>1</v>
      </c>
      <c r="B7">
        <v>1</v>
      </c>
      <c r="C7">
        <v>1</v>
      </c>
      <c r="D7">
        <v>0</v>
      </c>
      <c r="E7">
        <v>1</v>
      </c>
      <c r="F7">
        <v>0.21479594814480174</v>
      </c>
      <c r="G7">
        <v>58.5</v>
      </c>
      <c r="H7">
        <v>0.46153846153846156</v>
      </c>
    </row>
    <row r="8" spans="1:8">
      <c r="A8">
        <v>1</v>
      </c>
      <c r="B8">
        <v>1</v>
      </c>
      <c r="C8">
        <v>1</v>
      </c>
      <c r="D8">
        <v>0</v>
      </c>
      <c r="E8">
        <v>1</v>
      </c>
      <c r="F8">
        <v>0.85753079219983963</v>
      </c>
      <c r="G8">
        <v>70</v>
      </c>
      <c r="H8">
        <v>0.53846153846153844</v>
      </c>
    </row>
    <row r="9" spans="1:8">
      <c r="A9">
        <v>1</v>
      </c>
      <c r="B9">
        <v>1</v>
      </c>
      <c r="C9">
        <v>1</v>
      </c>
      <c r="D9">
        <v>0</v>
      </c>
      <c r="E9">
        <v>1</v>
      </c>
      <c r="F9">
        <v>1</v>
      </c>
      <c r="G9">
        <v>81.5</v>
      </c>
      <c r="H9">
        <v>0.61538461538461542</v>
      </c>
    </row>
    <row r="10" spans="1:8">
      <c r="A10">
        <v>1</v>
      </c>
      <c r="B10">
        <v>1</v>
      </c>
      <c r="C10">
        <v>1</v>
      </c>
      <c r="D10">
        <v>0.11701527361011149</v>
      </c>
      <c r="E10">
        <v>1</v>
      </c>
      <c r="F10">
        <v>1</v>
      </c>
      <c r="G10">
        <v>93</v>
      </c>
      <c r="H10">
        <v>0.69230769230769229</v>
      </c>
    </row>
    <row r="11" spans="1:8">
      <c r="A11">
        <v>1</v>
      </c>
      <c r="B11">
        <v>1</v>
      </c>
      <c r="C11">
        <v>1</v>
      </c>
      <c r="D11">
        <v>0.19090991794454779</v>
      </c>
      <c r="E11">
        <v>1</v>
      </c>
      <c r="F11">
        <v>1</v>
      </c>
      <c r="G11">
        <v>104.5</v>
      </c>
      <c r="H11">
        <v>0.76923076923076927</v>
      </c>
    </row>
    <row r="12" spans="1:8">
      <c r="A12">
        <v>1</v>
      </c>
      <c r="B12">
        <v>1</v>
      </c>
      <c r="C12">
        <v>1</v>
      </c>
      <c r="D12">
        <v>0.37994532630292571</v>
      </c>
      <c r="E12">
        <v>1</v>
      </c>
      <c r="F12">
        <v>1</v>
      </c>
      <c r="G12">
        <v>116</v>
      </c>
      <c r="H12">
        <v>0.84615384615384615</v>
      </c>
    </row>
    <row r="13" spans="1:8">
      <c r="A13">
        <v>1</v>
      </c>
      <c r="B13">
        <v>1</v>
      </c>
      <c r="C13">
        <v>1</v>
      </c>
      <c r="D13">
        <v>0.77702110326248031</v>
      </c>
      <c r="E13">
        <v>1</v>
      </c>
      <c r="F13">
        <v>1</v>
      </c>
      <c r="G13">
        <v>127.5</v>
      </c>
      <c r="H13">
        <v>0.92307692307692313</v>
      </c>
    </row>
    <row r="14" spans="1:8">
      <c r="A14">
        <v>1</v>
      </c>
      <c r="B14">
        <v>1</v>
      </c>
      <c r="C14">
        <v>1</v>
      </c>
      <c r="D14">
        <v>1</v>
      </c>
      <c r="E14">
        <v>1</v>
      </c>
      <c r="F14">
        <v>1</v>
      </c>
      <c r="G14">
        <v>139</v>
      </c>
      <c r="H14">
        <v>1</v>
      </c>
    </row>
    <row r="15" spans="1:8">
      <c r="A15">
        <v>30.227040097900002</v>
      </c>
      <c r="B15">
        <v>42.825491627399991</v>
      </c>
      <c r="C15">
        <v>27.667788442900001</v>
      </c>
      <c r="D15">
        <v>1538.7204967716241</v>
      </c>
      <c r="E15">
        <v>482.97676405256766</v>
      </c>
      <c r="F15">
        <v>843.11280526365715</v>
      </c>
    </row>
    <row r="16" spans="1:8">
      <c r="A16">
        <v>-12.701318350248517</v>
      </c>
      <c r="B16">
        <v>-12.578978603598355</v>
      </c>
      <c r="C16">
        <v>-12.726351590099542</v>
      </c>
      <c r="D16">
        <v>-4.0206901439049085</v>
      </c>
      <c r="E16">
        <v>-8.9694263496444151</v>
      </c>
      <c r="F16">
        <v>-6.8074548007577977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SimData</vt:lpstr>
      <vt:lpstr>Sheet1</vt:lpstr>
      <vt:lpstr>Sheet1!Print_Area</vt:lpstr>
    </vt:vector>
  </TitlesOfParts>
  <Company>TAMU -- AFPC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AFPC TAMU System</dc:creator>
  <cp:lastModifiedBy>James W. Richardson</cp:lastModifiedBy>
  <cp:lastPrinted>2003-11-19T17:35:28Z</cp:lastPrinted>
  <dcterms:created xsi:type="dcterms:W3CDTF">2000-02-20T01:38:07Z</dcterms:created>
  <dcterms:modified xsi:type="dcterms:W3CDTF">2011-02-07T04:52:48Z</dcterms:modified>
</cp:coreProperties>
</file>