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55" windowWidth="11160" windowHeight="6900"/>
  </bookViews>
  <sheets>
    <sheet name="Sheet1" sheetId="1" r:id="rId1"/>
    <sheet name="SimData" sheetId="2" r:id="rId2"/>
  </sheets>
  <definedNames>
    <definedName name="_xlnm.Print_Area" localSheetId="0">Sheet1!$A$1:$H$89</definedName>
  </definedNames>
  <calcPr calcId="125725"/>
</workbook>
</file>

<file path=xl/calcChain.xml><?xml version="1.0" encoding="utf-8"?>
<calcChain xmlns="http://schemas.openxmlformats.org/spreadsheetml/2006/main">
  <c r="S119" i="2"/>
  <c r="S117"/>
  <c r="S115"/>
  <c r="S113"/>
  <c r="S111"/>
  <c r="S8"/>
  <c r="S7"/>
  <c r="S6"/>
  <c r="S4"/>
  <c r="S3"/>
  <c r="S5"/>
  <c r="R119"/>
  <c r="R117"/>
  <c r="R115"/>
  <c r="R113"/>
  <c r="R111"/>
  <c r="R8"/>
  <c r="R7"/>
  <c r="R6"/>
  <c r="R4"/>
  <c r="R3"/>
  <c r="R5"/>
  <c r="Q119"/>
  <c r="Q117"/>
  <c r="Q115"/>
  <c r="Q113"/>
  <c r="Q111"/>
  <c r="Q8"/>
  <c r="Q7"/>
  <c r="Q6"/>
  <c r="Q4"/>
  <c r="Q3"/>
  <c r="Q5"/>
  <c r="P119"/>
  <c r="P117"/>
  <c r="P115"/>
  <c r="P113"/>
  <c r="P111"/>
  <c r="P8"/>
  <c r="P7"/>
  <c r="P6"/>
  <c r="P4"/>
  <c r="P3"/>
  <c r="P5"/>
  <c r="O119"/>
  <c r="O117"/>
  <c r="O115"/>
  <c r="O113"/>
  <c r="O111"/>
  <c r="O8"/>
  <c r="O7"/>
  <c r="O6"/>
  <c r="O4"/>
  <c r="O3"/>
  <c r="O5"/>
  <c r="N119"/>
  <c r="N117"/>
  <c r="N115"/>
  <c r="N113"/>
  <c r="N111"/>
  <c r="N8"/>
  <c r="N7"/>
  <c r="N6"/>
  <c r="N4"/>
  <c r="N3"/>
  <c r="N5"/>
  <c r="M119"/>
  <c r="M117"/>
  <c r="M115"/>
  <c r="M113"/>
  <c r="M111"/>
  <c r="M8"/>
  <c r="M7"/>
  <c r="M6"/>
  <c r="M4"/>
  <c r="M3"/>
  <c r="M5"/>
  <c r="L119"/>
  <c r="L117"/>
  <c r="L115"/>
  <c r="L113"/>
  <c r="L111"/>
  <c r="L8"/>
  <c r="L7"/>
  <c r="L6"/>
  <c r="L4"/>
  <c r="L3"/>
  <c r="L5"/>
  <c r="K119"/>
  <c r="K117"/>
  <c r="K115"/>
  <c r="K113"/>
  <c r="K111"/>
  <c r="K8"/>
  <c r="K7"/>
  <c r="K6"/>
  <c r="K4"/>
  <c r="K3"/>
  <c r="K5"/>
  <c r="J119"/>
  <c r="J117"/>
  <c r="J115"/>
  <c r="J113"/>
  <c r="J111"/>
  <c r="J8"/>
  <c r="J7"/>
  <c r="J6"/>
  <c r="J4"/>
  <c r="J3"/>
  <c r="J5"/>
  <c r="I119"/>
  <c r="I117"/>
  <c r="I115"/>
  <c r="I113"/>
  <c r="I111"/>
  <c r="I8"/>
  <c r="I7"/>
  <c r="I6"/>
  <c r="I4"/>
  <c r="I3"/>
  <c r="I5"/>
  <c r="H119"/>
  <c r="H117"/>
  <c r="H115"/>
  <c r="H113"/>
  <c r="H111"/>
  <c r="H8"/>
  <c r="H7"/>
  <c r="H6"/>
  <c r="H4"/>
  <c r="H3"/>
  <c r="H5"/>
  <c r="G119"/>
  <c r="G117"/>
  <c r="G115"/>
  <c r="G113"/>
  <c r="G111"/>
  <c r="G8"/>
  <c r="G7"/>
  <c r="G6"/>
  <c r="G4"/>
  <c r="G3"/>
  <c r="G5"/>
  <c r="F119"/>
  <c r="F117"/>
  <c r="F115"/>
  <c r="F113"/>
  <c r="F111"/>
  <c r="F8"/>
  <c r="F7"/>
  <c r="F6"/>
  <c r="F4"/>
  <c r="F3"/>
  <c r="F5"/>
  <c r="E119"/>
  <c r="E117"/>
  <c r="E115"/>
  <c r="E113"/>
  <c r="E111"/>
  <c r="E8"/>
  <c r="E7"/>
  <c r="E6"/>
  <c r="E4"/>
  <c r="E3"/>
  <c r="E5"/>
  <c r="D119"/>
  <c r="D117"/>
  <c r="D115"/>
  <c r="D113"/>
  <c r="D111"/>
  <c r="D8"/>
  <c r="D7"/>
  <c r="D6"/>
  <c r="D4"/>
  <c r="D5" s="1"/>
  <c r="D3"/>
  <c r="C119"/>
  <c r="C117"/>
  <c r="C115"/>
  <c r="C113"/>
  <c r="C111"/>
  <c r="C8"/>
  <c r="C7"/>
  <c r="C6"/>
  <c r="C4"/>
  <c r="C3"/>
  <c r="C5"/>
  <c r="B119"/>
  <c r="B117"/>
  <c r="B115"/>
  <c r="B113"/>
  <c r="B111"/>
  <c r="B8"/>
  <c r="B7"/>
  <c r="B6"/>
  <c r="B4"/>
  <c r="B3"/>
  <c r="B5"/>
  <c r="A70" i="1"/>
  <c r="B26"/>
  <c r="B70" s="1"/>
  <c r="A71"/>
  <c r="A72" s="1"/>
  <c r="A73" s="1"/>
  <c r="A74" s="1"/>
  <c r="A75" s="1"/>
  <c r="B29"/>
  <c r="B73" s="1"/>
  <c r="B27"/>
  <c r="B71" s="1"/>
  <c r="B28"/>
  <c r="B72" s="1"/>
  <c r="B30"/>
  <c r="C75"/>
  <c r="B74"/>
  <c r="B41"/>
  <c r="B88"/>
  <c r="B52"/>
  <c r="B46"/>
  <c r="B20"/>
  <c r="E89"/>
  <c r="E85"/>
  <c r="E65"/>
  <c r="E47"/>
  <c r="E33"/>
  <c r="E13"/>
  <c r="B89"/>
  <c r="D70"/>
  <c r="B65"/>
  <c r="B47"/>
  <c r="B13"/>
  <c r="E86"/>
  <c r="E66"/>
  <c r="E52"/>
  <c r="E40"/>
  <c r="E14"/>
  <c r="B33"/>
  <c r="S2" i="2"/>
  <c r="R2"/>
  <c r="Q2"/>
  <c r="P2"/>
  <c r="O2"/>
  <c r="N2"/>
  <c r="M2"/>
  <c r="L2"/>
  <c r="K2"/>
  <c r="J2"/>
  <c r="I2"/>
  <c r="H2"/>
  <c r="G2"/>
  <c r="F2"/>
  <c r="E2"/>
  <c r="D2"/>
  <c r="C2"/>
  <c r="B2"/>
  <c r="B85" i="1"/>
  <c r="B66"/>
  <c r="B14"/>
  <c r="E87"/>
  <c r="E53"/>
  <c r="E41"/>
  <c r="E19"/>
  <c r="B40"/>
  <c r="B86"/>
  <c r="C53"/>
  <c r="B19"/>
  <c r="E88"/>
  <c r="E77"/>
  <c r="E54"/>
  <c r="E46"/>
  <c r="E20"/>
  <c r="A1"/>
  <c r="B77" l="1"/>
  <c r="B54"/>
</calcChain>
</file>

<file path=xl/sharedStrings.xml><?xml version="1.0" encoding="utf-8"?>
<sst xmlns="http://schemas.openxmlformats.org/spreadsheetml/2006/main" count="97" uniqueCount="78">
  <si>
    <t>For each distribution, the general and the specific formulas are provided.</t>
  </si>
  <si>
    <t>Uniform Distribution</t>
  </si>
  <si>
    <t>Uniform</t>
  </si>
  <si>
    <t>Minimum</t>
  </si>
  <si>
    <t>Maximum</t>
  </si>
  <si>
    <t>General</t>
  </si>
  <si>
    <t>Specific</t>
  </si>
  <si>
    <t>Normal Distribution</t>
  </si>
  <si>
    <t>Normal</t>
  </si>
  <si>
    <t>Mean</t>
  </si>
  <si>
    <t>Std Dev</t>
  </si>
  <si>
    <t>Truncated Normal Distribution</t>
  </si>
  <si>
    <t>TNormal</t>
  </si>
  <si>
    <t>Bernoulli probability distribution</t>
  </si>
  <si>
    <t>Bernoulli</t>
  </si>
  <si>
    <t>obs</t>
  </si>
  <si>
    <t>Sorted Xs</t>
  </si>
  <si>
    <t>Discrete</t>
  </si>
  <si>
    <t>Prob Xs</t>
  </si>
  <si>
    <t>Psuedo min</t>
  </si>
  <si>
    <t>Pseudo max</t>
  </si>
  <si>
    <t>Empirical or Cumulative distribution</t>
  </si>
  <si>
    <t>James W. Richardson</t>
  </si>
  <si>
    <t xml:space="preserve">The Specific formulas use the actual numbers for the parameters, while the General formulas use </t>
  </si>
  <si>
    <t>=UNIFORM(MINIMUM, MAXIMUM)</t>
  </si>
  <si>
    <t>=Norm(Mean, STANDARD DEVIATION)</t>
  </si>
  <si>
    <t>Discrete Uniform distribution assuming equal probability of each value.</t>
  </si>
  <si>
    <t>=Randsort(array of values to sample from, 0, 1)</t>
  </si>
  <si>
    <t>Empirical</t>
  </si>
  <si>
    <t xml:space="preserve">Parameters </t>
  </si>
  <si>
    <t>Random Values</t>
  </si>
  <si>
    <t>Probabilities</t>
  </si>
  <si>
    <t>Uniform Standard Deviate</t>
  </si>
  <si>
    <t>Cumulative Prob</t>
  </si>
  <si>
    <t>=IF(the USD &lt; first Prob use first X, else use Vlookup and the USD)</t>
  </si>
  <si>
    <t>Demonstrate simulation of random values with Simetar for different distributions.</t>
  </si>
  <si>
    <t>All values in bold are Simetar output values that change when you press F9.</t>
  </si>
  <si>
    <t>cell locations for the parameters in the Simetar formulas.</t>
  </si>
  <si>
    <t>The Simetar formulas used to simulate Values</t>
  </si>
  <si>
    <t>Chapter 4</t>
  </si>
  <si>
    <t>Observations</t>
  </si>
  <si>
    <t>New Version</t>
  </si>
  <si>
    <t>Discrete Uniform distribution assuming UNEQUAL probabilities for each value.</t>
  </si>
  <si>
    <t xml:space="preserve">Mean </t>
  </si>
  <si>
    <t>P</t>
  </si>
  <si>
    <t xml:space="preserve">Conditional Distribution  </t>
  </si>
  <si>
    <t>Assume it rains 20% of the time and rainfall is U(0.10" , 0.90")</t>
  </si>
  <si>
    <t>Does it Rain?</t>
  </si>
  <si>
    <t>=Bernoulli( Probability of True)</t>
  </si>
  <si>
    <t>=Empirical(array of values to sample from)</t>
  </si>
  <si>
    <t>=TNORM(MEAN,STDDEV,MIN,MAX)</t>
  </si>
  <si>
    <t>Set Min and Max</t>
  </si>
  <si>
    <t>Set Minimum</t>
  </si>
  <si>
    <t>Set Maximum</t>
  </si>
  <si>
    <t>Amount of rain if it actually rained.</t>
  </si>
  <si>
    <t>Final Rainfall</t>
  </si>
  <si>
    <t>Variable</t>
  </si>
  <si>
    <t>StDev</t>
  </si>
  <si>
    <t>CV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</si>
  <si>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</si>
  <si>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</si>
  <si>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</si>
  <si>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</si>
  <si>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</si>
  <si>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</si>
  <si>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</si>
  <si>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</si>
  <si>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</si>
  <si>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</si>
  <si>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</si>
  <si>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</si>
  <si>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</si>
  <si>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100 Iterations.  9:09:50 PM 11/14/2005 (0.41 sec.).  © 2005.</t>
  </si>
  <si>
    <t>=EMP(LIST OF SORTED X's, LIST OF PROB(X')s)</t>
  </si>
  <si>
    <t>GRKS Distribution</t>
  </si>
  <si>
    <t>GRKS Parameters</t>
  </si>
  <si>
    <t>=GRKS( Minimum, Mean, Maximum )</t>
  </si>
  <si>
    <t>© 2011</t>
  </si>
</sst>
</file>

<file path=xl/styles.xml><?xml version="1.0" encoding="utf-8"?>
<styleSheet xmlns="http://schemas.openxmlformats.org/spreadsheetml/2006/main">
  <numFmts count="2">
    <numFmt numFmtId="165" formatCode="0.0000"/>
    <numFmt numFmtId="166" formatCode="0.000"/>
  </numFmts>
  <fonts count="4">
    <font>
      <sz val="9"/>
      <name val="Arial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1" fillId="0" borderId="1" xfId="0" applyNumberFormat="1" applyFont="1" applyBorder="1"/>
    <xf numFmtId="0" fontId="1" fillId="0" borderId="0" xfId="0" applyNumberFormat="1" applyFont="1" applyBorder="1"/>
    <xf numFmtId="0" fontId="0" fillId="0" borderId="1" xfId="0" applyBorder="1"/>
    <xf numFmtId="0" fontId="0" fillId="0" borderId="0" xfId="0" applyBorder="1"/>
    <xf numFmtId="0" fontId="1" fillId="0" borderId="2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15" fontId="1" fillId="0" borderId="3" xfId="0" applyNumberFormat="1" applyFont="1" applyFill="1" applyBorder="1"/>
    <xf numFmtId="0" fontId="1" fillId="0" borderId="0" xfId="0" applyNumberFormat="1" applyFont="1" applyFill="1" applyBorder="1"/>
    <xf numFmtId="0" fontId="1" fillId="0" borderId="3" xfId="0" applyNumberFormat="1" applyFont="1" applyFill="1" applyBorder="1"/>
    <xf numFmtId="0" fontId="0" fillId="0" borderId="0" xfId="0" applyNumberFormat="1" applyFill="1" applyBorder="1"/>
    <xf numFmtId="0" fontId="0" fillId="0" borderId="3" xfId="0" applyNumberFormat="1" applyFill="1" applyBorder="1"/>
    <xf numFmtId="0" fontId="3" fillId="0" borderId="3" xfId="0" applyNumberFormat="1" applyFont="1" applyFill="1" applyBorder="1"/>
    <xf numFmtId="0" fontId="3" fillId="0" borderId="4" xfId="0" applyNumberFormat="1" applyFont="1" applyFill="1" applyBorder="1" applyAlignment="1">
      <alignment horizontal="left" indent="7"/>
    </xf>
    <xf numFmtId="0" fontId="1" fillId="0" borderId="4" xfId="0" applyNumberFormat="1" applyFont="1" applyFill="1" applyBorder="1"/>
    <xf numFmtId="0" fontId="3" fillId="0" borderId="4" xfId="0" applyNumberFormat="1" applyFont="1" applyFill="1" applyBorder="1"/>
    <xf numFmtId="0" fontId="0" fillId="0" borderId="4" xfId="0" applyNumberForma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/>
    <xf numFmtId="0" fontId="2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/>
    <xf numFmtId="0" fontId="1" fillId="0" borderId="5" xfId="0" applyNumberFormat="1" applyFont="1" applyFill="1" applyBorder="1"/>
    <xf numFmtId="0" fontId="1" fillId="0" borderId="6" xfId="0" applyNumberFormat="1" applyFont="1" applyFill="1" applyBorder="1"/>
    <xf numFmtId="0" fontId="1" fillId="0" borderId="0" xfId="0" applyNumberFormat="1" applyFont="1" applyFill="1"/>
    <xf numFmtId="0" fontId="0" fillId="0" borderId="0" xfId="0" applyNumberFormat="1" applyBorder="1"/>
    <xf numFmtId="166" fontId="3" fillId="0" borderId="0" xfId="0" applyNumberFormat="1" applyFont="1" applyFill="1" applyBorder="1"/>
    <xf numFmtId="0" fontId="3" fillId="0" borderId="0" xfId="0" quotePrefix="1" applyNumberFormat="1" applyFont="1"/>
    <xf numFmtId="0" fontId="3" fillId="0" borderId="0" xfId="0" applyNumberFormat="1" applyFont="1"/>
    <xf numFmtId="0" fontId="3" fillId="0" borderId="7" xfId="0" applyNumberFormat="1" applyFont="1" applyFill="1" applyBorder="1"/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09"/>
  <sheetViews>
    <sheetView tabSelected="1" zoomScaleNormal="100" workbookViewId="0">
      <selection activeCell="A3" sqref="A3"/>
    </sheetView>
  </sheetViews>
  <sheetFormatPr defaultColWidth="14.7109375" defaultRowHeight="12"/>
  <cols>
    <col min="1" max="7" width="15.5703125" style="34" customWidth="1"/>
    <col min="8" max="13" width="15.5703125" style="2" customWidth="1"/>
    <col min="14" max="58" width="10.7109375" style="2" customWidth="1"/>
    <col min="59" max="16384" width="14.7109375" style="1"/>
  </cols>
  <sheetData>
    <row r="1" spans="1:14">
      <c r="A1" s="41" t="str">
        <f ca="1">_xll.WBNAME()</f>
        <v>Simulate Alternative Distributions Demo.xlsx</v>
      </c>
      <c r="B1" s="9"/>
      <c r="C1" s="9"/>
      <c r="D1" s="9"/>
      <c r="E1" s="9"/>
      <c r="F1" s="9"/>
      <c r="G1" s="9"/>
      <c r="H1" s="3"/>
      <c r="I1" s="3"/>
      <c r="J1" s="3"/>
      <c r="K1" s="5"/>
      <c r="L1" s="4"/>
      <c r="M1" s="4"/>
      <c r="N1" s="4"/>
    </row>
    <row r="2" spans="1:14">
      <c r="A2" s="10" t="s">
        <v>22</v>
      </c>
      <c r="B2" s="11"/>
      <c r="C2" s="11"/>
      <c r="D2" s="11"/>
      <c r="E2" s="11"/>
      <c r="F2" s="11"/>
      <c r="G2" s="11"/>
      <c r="H2" s="4"/>
      <c r="I2" s="4"/>
      <c r="J2" s="4"/>
      <c r="K2" s="6"/>
      <c r="L2" s="4"/>
      <c r="M2" s="4"/>
      <c r="N2" s="4"/>
    </row>
    <row r="3" spans="1:14">
      <c r="A3" s="12" t="s">
        <v>77</v>
      </c>
      <c r="B3" s="11"/>
      <c r="C3" s="11"/>
      <c r="D3" s="11"/>
      <c r="E3" s="11"/>
      <c r="F3" s="13"/>
      <c r="G3" s="11"/>
      <c r="H3" s="4"/>
      <c r="I3" s="4"/>
      <c r="J3" s="4"/>
      <c r="K3" s="6"/>
      <c r="L3" s="4"/>
      <c r="M3" s="4"/>
      <c r="N3" s="4"/>
    </row>
    <row r="4" spans="1:14">
      <c r="A4" s="12" t="s">
        <v>39</v>
      </c>
      <c r="B4" s="11"/>
      <c r="C4" s="11"/>
      <c r="D4" s="11"/>
      <c r="E4" s="11"/>
      <c r="F4" s="13"/>
      <c r="G4" s="11"/>
      <c r="H4" s="4"/>
      <c r="I4" s="4"/>
      <c r="J4" s="4"/>
      <c r="K4" s="6"/>
      <c r="L4" s="4"/>
      <c r="M4" s="4"/>
      <c r="N4" s="4"/>
    </row>
    <row r="5" spans="1:14">
      <c r="A5" s="14"/>
      <c r="B5" s="11"/>
      <c r="C5" s="11"/>
      <c r="D5" s="11"/>
      <c r="E5" s="11"/>
      <c r="F5" s="13"/>
      <c r="G5" s="11"/>
      <c r="H5" s="4"/>
      <c r="I5" s="4"/>
      <c r="J5" s="4"/>
      <c r="K5" s="6"/>
      <c r="L5" s="4"/>
      <c r="M5" s="4"/>
      <c r="N5" s="4"/>
    </row>
    <row r="6" spans="1:14">
      <c r="A6" s="15" t="s">
        <v>35</v>
      </c>
      <c r="B6" s="11"/>
      <c r="C6" s="11"/>
      <c r="D6" s="11"/>
      <c r="E6" s="11"/>
      <c r="F6" s="13"/>
      <c r="G6" s="11"/>
      <c r="H6" s="4"/>
      <c r="I6" s="4"/>
      <c r="J6" s="4"/>
      <c r="K6" s="6"/>
      <c r="L6" s="4"/>
      <c r="M6" s="4"/>
      <c r="N6" s="4"/>
    </row>
    <row r="7" spans="1:14">
      <c r="A7" s="15" t="s">
        <v>36</v>
      </c>
      <c r="B7" s="11"/>
      <c r="C7" s="11"/>
      <c r="D7" s="11"/>
      <c r="E7" s="11"/>
      <c r="F7" s="13"/>
      <c r="G7" s="11"/>
      <c r="H7" s="4"/>
      <c r="I7" s="4"/>
      <c r="J7" s="4"/>
      <c r="K7" s="6"/>
      <c r="L7" s="4"/>
      <c r="M7" s="4"/>
      <c r="N7" s="4"/>
    </row>
    <row r="8" spans="1:14">
      <c r="A8" s="15" t="s">
        <v>0</v>
      </c>
      <c r="B8" s="11"/>
      <c r="C8" s="11"/>
      <c r="D8" s="11"/>
      <c r="E8" s="11"/>
      <c r="F8" s="13"/>
      <c r="G8" s="11"/>
      <c r="H8" s="4"/>
      <c r="I8" s="4"/>
      <c r="J8" s="4"/>
      <c r="K8" s="6"/>
      <c r="L8" s="4"/>
      <c r="M8" s="4"/>
      <c r="N8" s="4"/>
    </row>
    <row r="9" spans="1:14">
      <c r="A9" s="15" t="s">
        <v>23</v>
      </c>
      <c r="B9" s="11"/>
      <c r="C9" s="11"/>
      <c r="D9" s="11"/>
      <c r="E9" s="11"/>
      <c r="F9" s="13"/>
      <c r="G9" s="11"/>
      <c r="H9" s="4"/>
      <c r="I9" s="4"/>
      <c r="J9" s="4"/>
      <c r="K9" s="6"/>
      <c r="L9" s="4"/>
      <c r="M9" s="4"/>
      <c r="N9" s="4"/>
    </row>
    <row r="10" spans="1:14">
      <c r="A10" s="15" t="s">
        <v>37</v>
      </c>
      <c r="B10" s="11"/>
      <c r="C10" s="11"/>
      <c r="D10" s="11"/>
      <c r="E10" s="11"/>
      <c r="F10" s="13"/>
      <c r="G10" s="11"/>
      <c r="H10" s="4"/>
      <c r="I10" s="4"/>
      <c r="J10" s="4"/>
      <c r="K10" s="6"/>
      <c r="L10" s="4"/>
      <c r="M10" s="4"/>
      <c r="N10" s="4"/>
    </row>
    <row r="11" spans="1:14" ht="12.75" thickBot="1">
      <c r="A11" s="15" t="s">
        <v>1</v>
      </c>
      <c r="B11" s="11"/>
      <c r="C11" s="16" t="s">
        <v>29</v>
      </c>
      <c r="D11" s="17"/>
      <c r="E11" s="18" t="s">
        <v>38</v>
      </c>
      <c r="F11" s="19"/>
      <c r="G11" s="19"/>
      <c r="H11" s="4"/>
      <c r="I11" s="4"/>
      <c r="J11" s="4"/>
      <c r="K11" s="6"/>
      <c r="L11" s="4"/>
      <c r="M11" s="4"/>
      <c r="N11" s="4"/>
    </row>
    <row r="12" spans="1:14">
      <c r="A12" s="12"/>
      <c r="B12" s="20" t="s">
        <v>2</v>
      </c>
      <c r="C12" s="21" t="s">
        <v>3</v>
      </c>
      <c r="D12" s="21" t="s">
        <v>4</v>
      </c>
      <c r="E12" s="22" t="s">
        <v>24</v>
      </c>
      <c r="F12" s="13"/>
      <c r="G12" s="13"/>
      <c r="H12" s="4"/>
      <c r="I12" s="4"/>
      <c r="J12" s="4"/>
      <c r="K12" s="6"/>
      <c r="L12" s="4"/>
      <c r="M12" s="4"/>
      <c r="N12" s="4"/>
    </row>
    <row r="13" spans="1:14">
      <c r="A13" s="12" t="s">
        <v>5</v>
      </c>
      <c r="B13" s="23">
        <f ca="1">_xll.UNIFORM($C$13,$D$13)</f>
        <v>12.02667236328125</v>
      </c>
      <c r="C13" s="24">
        <v>5</v>
      </c>
      <c r="D13" s="24">
        <v>20</v>
      </c>
      <c r="E13" s="22" t="str">
        <f ca="1">_xll.VFORMULA(B13)</f>
        <v>=UNIFORM($C$13,$D$13)</v>
      </c>
      <c r="F13" s="13"/>
      <c r="G13" s="13"/>
      <c r="H13" s="4"/>
      <c r="I13" s="4"/>
      <c r="J13" s="4"/>
      <c r="K13" s="6"/>
      <c r="L13" s="4"/>
      <c r="M13" s="4"/>
      <c r="N13" s="4"/>
    </row>
    <row r="14" spans="1:14">
      <c r="A14" s="12" t="s">
        <v>6</v>
      </c>
      <c r="B14" s="23">
        <f ca="1">_xll.UNIFORM(5,20)</f>
        <v>6.6241455078125</v>
      </c>
      <c r="C14" s="24"/>
      <c r="D14" s="24"/>
      <c r="E14" s="22" t="str">
        <f ca="1">_xll.VFORMULA(B14)</f>
        <v>=UNIFORM(5,20)</v>
      </c>
      <c r="F14" s="13"/>
      <c r="G14" s="13"/>
      <c r="H14" s="4"/>
      <c r="I14" s="4"/>
      <c r="J14" s="4"/>
      <c r="K14" s="6"/>
      <c r="L14" s="4"/>
      <c r="M14" s="4"/>
      <c r="N14" s="4"/>
    </row>
    <row r="15" spans="1:14">
      <c r="A15" s="12"/>
      <c r="B15" s="11"/>
      <c r="C15" s="24"/>
      <c r="D15" s="24"/>
      <c r="E15" s="11"/>
      <c r="F15" s="13"/>
      <c r="G15" s="13"/>
      <c r="H15" s="4"/>
      <c r="I15" s="4"/>
      <c r="J15" s="4"/>
      <c r="K15" s="6"/>
      <c r="L15" s="4"/>
      <c r="M15" s="4"/>
      <c r="N15" s="4"/>
    </row>
    <row r="16" spans="1:14">
      <c r="A16" s="12"/>
      <c r="B16" s="11"/>
      <c r="C16" s="24"/>
      <c r="D16" s="24"/>
      <c r="E16" s="11"/>
      <c r="F16" s="13"/>
      <c r="G16" s="13"/>
      <c r="H16" s="4"/>
      <c r="I16" s="4"/>
      <c r="J16" s="4"/>
      <c r="K16" s="6"/>
      <c r="L16" s="4"/>
      <c r="M16" s="4"/>
      <c r="N16" s="4"/>
    </row>
    <row r="17" spans="1:14">
      <c r="A17" s="15" t="s">
        <v>7</v>
      </c>
      <c r="B17" s="11"/>
      <c r="C17" s="24"/>
      <c r="D17" s="24"/>
      <c r="E17" s="11"/>
      <c r="F17" s="13"/>
      <c r="G17" s="13"/>
      <c r="H17" s="4"/>
      <c r="I17" s="4"/>
      <c r="J17" s="4"/>
      <c r="K17" s="6"/>
      <c r="L17" s="4"/>
      <c r="M17" s="4"/>
      <c r="N17" s="4"/>
    </row>
    <row r="18" spans="1:14">
      <c r="A18" s="12"/>
      <c r="B18" s="20" t="s">
        <v>8</v>
      </c>
      <c r="C18" s="21" t="s">
        <v>9</v>
      </c>
      <c r="D18" s="21" t="s">
        <v>10</v>
      </c>
      <c r="E18" s="22" t="s">
        <v>25</v>
      </c>
      <c r="F18" s="13"/>
      <c r="G18" s="13"/>
      <c r="H18" s="4"/>
      <c r="I18" s="4"/>
      <c r="J18" s="4"/>
      <c r="K18" s="6"/>
      <c r="L18" s="4"/>
      <c r="M18" s="4"/>
      <c r="N18" s="4"/>
    </row>
    <row r="19" spans="1:14">
      <c r="A19" s="12" t="s">
        <v>5</v>
      </c>
      <c r="B19" s="23">
        <f ca="1">_xll.NORM($C$19,$D$19)</f>
        <v>20.829732718227785</v>
      </c>
      <c r="C19" s="24">
        <v>20</v>
      </c>
      <c r="D19" s="24">
        <v>3</v>
      </c>
      <c r="E19" s="22" t="str">
        <f ca="1">_xll.VFORMULA(B19)</f>
        <v>=NORM($C$19,$D$19)</v>
      </c>
      <c r="F19" s="13"/>
      <c r="G19" s="13"/>
      <c r="H19" s="4"/>
      <c r="I19" s="4"/>
      <c r="J19" s="4"/>
      <c r="K19" s="6"/>
      <c r="L19" s="4"/>
      <c r="M19" s="4"/>
      <c r="N19" s="4"/>
    </row>
    <row r="20" spans="1:14">
      <c r="A20" s="12" t="s">
        <v>6</v>
      </c>
      <c r="B20" s="23">
        <f ca="1">_xll.NORM(20,3)</f>
        <v>18.187696408989012</v>
      </c>
      <c r="C20" s="24"/>
      <c r="D20" s="24"/>
      <c r="E20" s="22" t="str">
        <f ca="1">_xll.VFORMULA(B20)</f>
        <v>=NORM(20,3)</v>
      </c>
      <c r="F20" s="13"/>
      <c r="G20" s="13"/>
      <c r="H20" s="4"/>
      <c r="I20" s="4"/>
      <c r="J20" s="4"/>
      <c r="K20" s="6"/>
      <c r="L20" s="4"/>
      <c r="M20" s="4"/>
      <c r="N20" s="4"/>
    </row>
    <row r="21" spans="1:14">
      <c r="A21" s="12"/>
      <c r="B21" s="11"/>
      <c r="C21" s="24"/>
      <c r="D21" s="24"/>
      <c r="E21" s="11"/>
      <c r="F21" s="13"/>
      <c r="G21" s="13"/>
      <c r="H21" s="4"/>
      <c r="I21" s="4"/>
      <c r="J21" s="4"/>
      <c r="K21" s="6"/>
      <c r="L21" s="4"/>
      <c r="M21" s="4"/>
      <c r="N21" s="4"/>
    </row>
    <row r="22" spans="1:14">
      <c r="A22" s="12"/>
      <c r="B22" s="11"/>
      <c r="C22" s="24"/>
      <c r="D22" s="24"/>
      <c r="E22" s="11"/>
      <c r="F22" s="13"/>
      <c r="G22" s="13"/>
      <c r="H22" s="4"/>
      <c r="I22" s="4"/>
      <c r="J22" s="4"/>
      <c r="K22" s="6"/>
      <c r="L22" s="4"/>
      <c r="M22" s="4"/>
      <c r="N22" s="4"/>
    </row>
    <row r="23" spans="1:14">
      <c r="A23" s="15" t="s">
        <v>21</v>
      </c>
      <c r="B23" s="11"/>
      <c r="C23" s="11"/>
      <c r="D23" s="11"/>
      <c r="E23" s="11"/>
      <c r="F23" s="11"/>
      <c r="G23" s="13"/>
      <c r="H23" s="4"/>
      <c r="I23" s="4"/>
      <c r="J23" s="4"/>
      <c r="K23" s="6"/>
      <c r="L23" s="4"/>
      <c r="M23" s="4"/>
      <c r="N23" s="4"/>
    </row>
    <row r="24" spans="1:14">
      <c r="A24" s="15" t="s">
        <v>15</v>
      </c>
      <c r="B24" s="20" t="s">
        <v>16</v>
      </c>
      <c r="C24" s="20" t="s">
        <v>18</v>
      </c>
      <c r="D24" s="11"/>
      <c r="E24" s="11"/>
      <c r="F24" s="11"/>
      <c r="G24" s="13"/>
      <c r="H24" s="4"/>
      <c r="I24" s="4"/>
      <c r="J24" s="4"/>
      <c r="K24" s="6"/>
      <c r="L24" s="4"/>
      <c r="M24" s="4"/>
      <c r="N24" s="4"/>
    </row>
    <row r="25" spans="1:14">
      <c r="A25" s="12" t="s">
        <v>19</v>
      </c>
      <c r="B25" s="32">
        <v>2.09</v>
      </c>
      <c r="C25" s="32">
        <v>0</v>
      </c>
      <c r="D25" s="11"/>
      <c r="E25" s="11"/>
      <c r="F25" s="11"/>
      <c r="G25" s="13"/>
      <c r="H25" s="4"/>
      <c r="I25" s="4"/>
      <c r="J25" s="4"/>
      <c r="K25" s="6"/>
      <c r="L25" s="4"/>
      <c r="M25" s="4"/>
      <c r="N25" s="4"/>
    </row>
    <row r="26" spans="1:14">
      <c r="A26" s="12">
        <v>1</v>
      </c>
      <c r="B26" s="33">
        <f>SMALL($B$59:$B$63,A26)</f>
        <v>2.1</v>
      </c>
      <c r="C26" s="33">
        <v>0.1</v>
      </c>
      <c r="D26" s="11"/>
      <c r="E26" s="11"/>
      <c r="F26" s="11"/>
      <c r="G26" s="13"/>
      <c r="H26" s="4"/>
      <c r="I26" s="4"/>
      <c r="J26" s="4"/>
      <c r="K26" s="6"/>
      <c r="L26" s="4"/>
      <c r="M26" s="4"/>
      <c r="N26" s="4"/>
    </row>
    <row r="27" spans="1:14">
      <c r="A27" s="12">
        <v>2</v>
      </c>
      <c r="B27" s="33">
        <f>SMALL($B$59:$B$63,A27)</f>
        <v>4.2</v>
      </c>
      <c r="C27" s="33">
        <v>0.3</v>
      </c>
      <c r="D27" s="11"/>
      <c r="E27" s="11"/>
      <c r="F27" s="11"/>
      <c r="G27" s="13"/>
      <c r="H27" s="4"/>
      <c r="I27" s="4"/>
      <c r="J27" s="4"/>
      <c r="K27" s="6"/>
      <c r="L27" s="4"/>
      <c r="M27" s="4"/>
      <c r="N27" s="4"/>
    </row>
    <row r="28" spans="1:14">
      <c r="A28" s="12">
        <v>3</v>
      </c>
      <c r="B28" s="33">
        <f>SMALL($B$59:$B$63,A28)</f>
        <v>7.3</v>
      </c>
      <c r="C28" s="33">
        <v>0.5</v>
      </c>
      <c r="D28" s="11"/>
      <c r="E28" s="11"/>
      <c r="F28" s="11"/>
      <c r="G28" s="13"/>
      <c r="H28" s="4"/>
      <c r="I28" s="4"/>
      <c r="J28" s="4"/>
      <c r="K28" s="6"/>
      <c r="L28" s="4"/>
      <c r="M28" s="4"/>
      <c r="N28" s="4"/>
    </row>
    <row r="29" spans="1:14">
      <c r="A29" s="12">
        <v>4</v>
      </c>
      <c r="B29" s="33">
        <f>SMALL($B$59:$B$63,A29)</f>
        <v>11.2</v>
      </c>
      <c r="C29" s="33">
        <v>0.7</v>
      </c>
      <c r="D29" s="11"/>
      <c r="E29" s="11"/>
      <c r="F29" s="11"/>
      <c r="G29" s="13"/>
      <c r="H29" s="4"/>
      <c r="I29" s="4"/>
      <c r="J29" s="4"/>
      <c r="K29" s="6"/>
      <c r="L29" s="4"/>
      <c r="M29" s="4"/>
      <c r="N29" s="4"/>
    </row>
    <row r="30" spans="1:14">
      <c r="A30" s="12">
        <v>5</v>
      </c>
      <c r="B30" s="33">
        <f>SMALL($B$59:$B$63,A30)</f>
        <v>14.1</v>
      </c>
      <c r="C30" s="33">
        <v>0.9</v>
      </c>
      <c r="D30" s="11"/>
      <c r="E30" s="11"/>
      <c r="F30" s="11"/>
      <c r="G30" s="13"/>
      <c r="H30" s="4"/>
      <c r="I30" s="4"/>
      <c r="J30" s="4"/>
      <c r="K30" s="6"/>
      <c r="L30" s="4"/>
      <c r="M30" s="4"/>
      <c r="N30" s="4"/>
    </row>
    <row r="31" spans="1:14">
      <c r="A31" s="12" t="s">
        <v>20</v>
      </c>
      <c r="B31" s="7">
        <v>14.11</v>
      </c>
      <c r="C31" s="7">
        <v>1</v>
      </c>
      <c r="D31" s="11"/>
      <c r="E31" s="11"/>
      <c r="F31" s="11"/>
      <c r="G31" s="13"/>
      <c r="H31" s="4"/>
      <c r="I31" s="4"/>
      <c r="J31" s="4"/>
      <c r="K31" s="6"/>
      <c r="L31" s="4"/>
      <c r="M31" s="4"/>
      <c r="N31" s="4"/>
    </row>
    <row r="32" spans="1:14">
      <c r="A32" s="12"/>
      <c r="B32" s="20" t="s">
        <v>28</v>
      </c>
      <c r="C32" s="11"/>
      <c r="D32" s="11"/>
      <c r="E32" s="22" t="s">
        <v>73</v>
      </c>
      <c r="F32" s="11"/>
      <c r="G32" s="13"/>
      <c r="H32" s="4"/>
      <c r="I32" s="4"/>
      <c r="J32" s="4"/>
      <c r="K32" s="6"/>
      <c r="L32" s="4"/>
      <c r="M32" s="4"/>
      <c r="N32" s="4"/>
    </row>
    <row r="33" spans="1:14">
      <c r="A33" s="12" t="s">
        <v>5</v>
      </c>
      <c r="B33" s="23">
        <f ca="1">_xll.EMP(B25:B31,C25:C31)</f>
        <v>6.6481750488281248</v>
      </c>
      <c r="C33" s="11"/>
      <c r="D33" s="11"/>
      <c r="E33" s="22" t="str">
        <f ca="1">_xll.VFORMULA(B33)</f>
        <v>=EMP(B25:B31,C25:C31)</v>
      </c>
      <c r="F33" s="11"/>
      <c r="G33" s="13"/>
      <c r="H33" s="4"/>
      <c r="I33" s="4"/>
      <c r="J33" s="4"/>
      <c r="K33" s="6"/>
      <c r="L33" s="4"/>
      <c r="M33" s="4"/>
      <c r="N33" s="4"/>
    </row>
    <row r="34" spans="1:14">
      <c r="A34" s="12"/>
      <c r="B34" s="11"/>
      <c r="C34" s="24"/>
      <c r="D34" s="24"/>
      <c r="E34" s="11"/>
      <c r="F34" s="13"/>
      <c r="G34" s="13"/>
      <c r="H34" s="4"/>
      <c r="I34" s="4"/>
      <c r="J34" s="4"/>
      <c r="K34" s="6"/>
      <c r="L34" s="4"/>
      <c r="M34" s="4"/>
      <c r="N34" s="4"/>
    </row>
    <row r="35" spans="1:14">
      <c r="A35" s="12"/>
      <c r="B35" s="11"/>
      <c r="C35" s="24"/>
      <c r="D35" s="24"/>
      <c r="E35" s="11"/>
      <c r="F35" s="13"/>
      <c r="G35" s="13"/>
      <c r="H35" s="4"/>
      <c r="I35" s="4"/>
      <c r="J35" s="4"/>
      <c r="K35" s="6"/>
      <c r="L35" s="4"/>
      <c r="M35" s="4"/>
      <c r="N35" s="4"/>
    </row>
    <row r="36" spans="1:14">
      <c r="A36" s="15" t="s">
        <v>74</v>
      </c>
      <c r="B36" s="11"/>
      <c r="C36" s="24"/>
      <c r="D36" s="24"/>
      <c r="E36" s="11"/>
      <c r="F36" s="13"/>
      <c r="G36" s="13"/>
      <c r="H36" s="4"/>
      <c r="I36" s="4"/>
      <c r="J36" s="4"/>
      <c r="K36" s="6"/>
      <c r="L36" s="4"/>
      <c r="M36" s="4"/>
      <c r="N36" s="4"/>
    </row>
    <row r="37" spans="1:14">
      <c r="A37" s="12"/>
      <c r="B37" s="39"/>
      <c r="C37" s="40" t="s">
        <v>75</v>
      </c>
      <c r="D37" s="40"/>
      <c r="E37" s="11"/>
      <c r="F37" s="13"/>
      <c r="G37" s="13"/>
      <c r="H37" s="4"/>
      <c r="I37" s="4"/>
      <c r="J37" s="4"/>
      <c r="K37" s="6"/>
      <c r="L37" s="4"/>
      <c r="M37" s="4"/>
      <c r="N37" s="4"/>
    </row>
    <row r="38" spans="1:14">
      <c r="A38" s="12"/>
      <c r="B38" s="20" t="s">
        <v>3</v>
      </c>
      <c r="C38" s="21" t="s">
        <v>43</v>
      </c>
      <c r="D38" s="21" t="s">
        <v>4</v>
      </c>
      <c r="E38" s="11"/>
      <c r="F38" s="13"/>
      <c r="G38" s="13"/>
      <c r="H38" s="4"/>
      <c r="I38" s="4"/>
      <c r="J38" s="4"/>
      <c r="K38" s="6"/>
      <c r="L38" s="4"/>
      <c r="M38" s="4"/>
      <c r="N38" s="4"/>
    </row>
    <row r="39" spans="1:14">
      <c r="A39" s="12"/>
      <c r="B39" s="11">
        <v>10</v>
      </c>
      <c r="C39" s="24">
        <v>25</v>
      </c>
      <c r="D39" s="24">
        <v>33</v>
      </c>
      <c r="E39" s="31" t="s">
        <v>76</v>
      </c>
      <c r="F39" s="13"/>
      <c r="G39" s="13"/>
      <c r="H39" s="4"/>
      <c r="I39" s="4"/>
      <c r="J39" s="4"/>
      <c r="K39" s="6"/>
      <c r="L39" s="4"/>
      <c r="M39" s="4"/>
      <c r="N39" s="4"/>
    </row>
    <row r="40" spans="1:14">
      <c r="A40" s="12" t="s">
        <v>5</v>
      </c>
      <c r="B40" s="36">
        <f ca="1">_xll.GRKS(B39,C39,D39)</f>
        <v>26.003343954830637</v>
      </c>
      <c r="C40" s="24"/>
      <c r="D40" s="24"/>
      <c r="E40" s="20" t="str">
        <f ca="1">_xll.VFORMULA(B40)</f>
        <v>=GRKS(B39,C39,D39)</v>
      </c>
      <c r="F40" s="13"/>
      <c r="G40" s="13"/>
      <c r="H40" s="4"/>
      <c r="I40" s="4"/>
      <c r="J40" s="4"/>
      <c r="K40" s="6"/>
      <c r="L40" s="4"/>
      <c r="M40" s="4"/>
      <c r="N40" s="4"/>
    </row>
    <row r="41" spans="1:14">
      <c r="A41" s="12" t="s">
        <v>6</v>
      </c>
      <c r="B41" s="36">
        <f ca="1">_xll.GRKS(10,25,33)</f>
        <v>13.094654944866267</v>
      </c>
      <c r="C41" s="24"/>
      <c r="D41" s="24"/>
      <c r="E41" s="20" t="str">
        <f ca="1">_xll.VFORMULA(B41)</f>
        <v>=GRKS(10,25,33)</v>
      </c>
      <c r="F41" s="13"/>
      <c r="G41" s="13"/>
      <c r="H41" s="4"/>
      <c r="I41" s="4"/>
      <c r="J41" s="4"/>
      <c r="K41" s="6"/>
      <c r="L41" s="4"/>
      <c r="M41" s="4"/>
      <c r="N41" s="4"/>
    </row>
    <row r="42" spans="1:14">
      <c r="A42" s="12"/>
      <c r="B42" s="11"/>
      <c r="C42" s="24"/>
      <c r="D42" s="24"/>
      <c r="E42" s="11"/>
      <c r="F42" s="13"/>
      <c r="G42" s="13"/>
      <c r="H42" s="4"/>
      <c r="I42" s="4"/>
      <c r="J42" s="4"/>
      <c r="K42" s="6"/>
      <c r="L42" s="4"/>
      <c r="M42" s="4"/>
      <c r="N42" s="4"/>
    </row>
    <row r="43" spans="1:14">
      <c r="A43" s="12"/>
      <c r="B43" s="11"/>
      <c r="C43" s="24"/>
      <c r="D43" s="24"/>
      <c r="E43" s="11"/>
      <c r="F43" s="13"/>
      <c r="G43" s="13"/>
      <c r="H43" s="4"/>
      <c r="I43" s="4"/>
      <c r="J43" s="4"/>
      <c r="K43" s="6"/>
      <c r="L43" s="4"/>
      <c r="M43" s="4"/>
      <c r="N43" s="4"/>
    </row>
    <row r="44" spans="1:14">
      <c r="A44" s="15" t="s">
        <v>13</v>
      </c>
      <c r="B44" s="11"/>
      <c r="C44" s="24"/>
      <c r="D44" s="24"/>
      <c r="E44" s="11"/>
      <c r="F44" s="13"/>
      <c r="G44" s="13"/>
      <c r="H44" s="4"/>
      <c r="I44" s="4"/>
      <c r="J44" s="4"/>
      <c r="K44" s="6"/>
      <c r="L44" s="4"/>
      <c r="M44" s="4"/>
      <c r="N44" s="4"/>
    </row>
    <row r="45" spans="1:14">
      <c r="A45" s="12"/>
      <c r="B45" s="20" t="s">
        <v>14</v>
      </c>
      <c r="C45" s="21" t="s">
        <v>44</v>
      </c>
      <c r="D45" s="21"/>
      <c r="E45" s="22" t="s">
        <v>48</v>
      </c>
      <c r="F45" s="13"/>
      <c r="G45" s="13"/>
      <c r="H45" s="4"/>
      <c r="I45" s="4"/>
      <c r="J45" s="4"/>
      <c r="K45" s="6"/>
      <c r="L45" s="4"/>
      <c r="M45" s="4"/>
      <c r="N45" s="4"/>
    </row>
    <row r="46" spans="1:14">
      <c r="A46" s="12" t="s">
        <v>5</v>
      </c>
      <c r="B46" s="23">
        <f ca="1">_xll.BERNOULLI(C46)</f>
        <v>0</v>
      </c>
      <c r="C46" s="24">
        <v>0.25</v>
      </c>
      <c r="D46" s="25"/>
      <c r="E46" s="22" t="str">
        <f ca="1">_xll.VFORMULA(B46)</f>
        <v>=BERNOULLI(C46)</v>
      </c>
      <c r="F46" s="13"/>
      <c r="G46" s="13"/>
      <c r="H46" s="4"/>
      <c r="I46" s="4"/>
      <c r="J46" s="4"/>
      <c r="K46" s="6"/>
      <c r="L46" s="4"/>
      <c r="M46" s="4"/>
      <c r="N46" s="4"/>
    </row>
    <row r="47" spans="1:14">
      <c r="A47" s="12" t="s">
        <v>6</v>
      </c>
      <c r="B47" s="23">
        <f ca="1">_xll.BERNOULLI(0.25)</f>
        <v>0</v>
      </c>
      <c r="C47" s="24"/>
      <c r="D47" s="24"/>
      <c r="E47" s="22" t="str">
        <f ca="1">_xll.VFORMULA(B47)</f>
        <v>=BERNOULLI(0.25)</v>
      </c>
      <c r="F47" s="13"/>
      <c r="G47" s="13"/>
      <c r="H47" s="4"/>
      <c r="I47" s="4"/>
      <c r="J47" s="4"/>
      <c r="K47" s="6"/>
      <c r="L47" s="4"/>
      <c r="M47" s="4"/>
      <c r="N47" s="4"/>
    </row>
    <row r="48" spans="1:14">
      <c r="A48" s="12"/>
      <c r="B48" s="11"/>
      <c r="C48" s="24"/>
      <c r="D48" s="24"/>
      <c r="E48" s="11"/>
      <c r="F48" s="13"/>
      <c r="G48" s="13"/>
      <c r="H48" s="4"/>
      <c r="I48" s="4"/>
      <c r="J48" s="4"/>
      <c r="K48" s="6"/>
      <c r="L48" s="4"/>
      <c r="M48" s="4"/>
      <c r="N48" s="4"/>
    </row>
    <row r="49" spans="1:14">
      <c r="A49" s="15" t="s">
        <v>45</v>
      </c>
      <c r="B49" s="11"/>
      <c r="C49" s="24"/>
      <c r="D49" s="24"/>
      <c r="E49" s="11"/>
      <c r="F49" s="13"/>
      <c r="G49" s="13"/>
      <c r="H49" s="4"/>
      <c r="I49" s="4"/>
      <c r="J49" s="4"/>
      <c r="K49" s="6"/>
      <c r="L49" s="4"/>
      <c r="M49" s="4"/>
      <c r="N49" s="4"/>
    </row>
    <row r="50" spans="1:14">
      <c r="A50" s="15" t="s">
        <v>46</v>
      </c>
      <c r="B50" s="11"/>
      <c r="C50" s="24"/>
      <c r="D50" s="24"/>
      <c r="E50" s="11"/>
      <c r="F50" s="13"/>
      <c r="G50" s="13"/>
      <c r="H50" s="4"/>
      <c r="I50" s="4"/>
      <c r="J50" s="4"/>
      <c r="K50" s="6"/>
      <c r="L50" s="4"/>
      <c r="M50" s="4"/>
      <c r="N50" s="4"/>
    </row>
    <row r="51" spans="1:14">
      <c r="A51" s="15"/>
      <c r="B51" s="11">
        <v>0.2</v>
      </c>
      <c r="C51" s="24">
        <v>0.1</v>
      </c>
      <c r="D51" s="24">
        <v>0.9</v>
      </c>
      <c r="E51" s="11"/>
      <c r="F51" s="13"/>
      <c r="G51" s="13"/>
      <c r="H51" s="4"/>
      <c r="I51" s="4"/>
      <c r="J51" s="4"/>
      <c r="K51" s="6"/>
      <c r="L51" s="4"/>
      <c r="M51" s="4"/>
      <c r="N51" s="4"/>
    </row>
    <row r="52" spans="1:14">
      <c r="A52" s="15" t="s">
        <v>47</v>
      </c>
      <c r="B52" s="20">
        <f ca="1">_xll.BERNOULLI(B51)</f>
        <v>0</v>
      </c>
      <c r="C52" s="24"/>
      <c r="D52" s="24"/>
      <c r="E52" s="20" t="str">
        <f ca="1">_xll.VFORMULA(B52)</f>
        <v>=BERNOULLI(B51)</v>
      </c>
      <c r="F52" s="13"/>
      <c r="G52" s="13"/>
      <c r="H52" s="4"/>
      <c r="I52" s="4"/>
      <c r="J52" s="4"/>
      <c r="K52" s="6"/>
      <c r="L52" s="4"/>
      <c r="M52" s="4"/>
      <c r="N52" s="4"/>
    </row>
    <row r="53" spans="1:14">
      <c r="A53" s="15" t="s">
        <v>54</v>
      </c>
      <c r="B53" s="20"/>
      <c r="C53" s="24">
        <f ca="1">_xll.UNIFORM(C51,D51)</f>
        <v>0.68798828125</v>
      </c>
      <c r="D53" s="24"/>
      <c r="E53" s="20" t="str">
        <f ca="1">_xll.VFORMULA(C53)</f>
        <v>=UNIFORM(C51,D51)</v>
      </c>
      <c r="F53" s="13"/>
      <c r="G53" s="13"/>
      <c r="H53" s="4"/>
      <c r="I53" s="4"/>
      <c r="J53" s="4"/>
      <c r="K53" s="6"/>
      <c r="L53" s="4"/>
      <c r="M53" s="4"/>
      <c r="N53" s="4"/>
    </row>
    <row r="54" spans="1:14">
      <c r="A54" s="15" t="s">
        <v>55</v>
      </c>
      <c r="B54" s="20">
        <f ca="1">IF(B52=1,C53,0)</f>
        <v>0</v>
      </c>
      <c r="C54" s="1"/>
      <c r="D54" s="24"/>
      <c r="E54" s="20" t="str">
        <f ca="1">_xll.VFORMULA(B54)</f>
        <v>=IF(B52=1,C53,0)</v>
      </c>
      <c r="F54" s="13"/>
      <c r="G54" s="13"/>
      <c r="H54" s="4"/>
      <c r="I54" s="4"/>
      <c r="J54" s="4"/>
      <c r="K54" s="6"/>
      <c r="L54" s="4"/>
      <c r="M54" s="4"/>
      <c r="N54" s="4"/>
    </row>
    <row r="55" spans="1:14">
      <c r="A55" s="15"/>
      <c r="B55" s="11"/>
      <c r="C55" s="24"/>
      <c r="D55" s="24"/>
      <c r="E55" s="11"/>
      <c r="F55" s="13"/>
      <c r="G55" s="13"/>
      <c r="H55" s="4"/>
      <c r="I55" s="4"/>
      <c r="J55" s="4"/>
      <c r="K55" s="6"/>
      <c r="L55" s="4"/>
      <c r="M55" s="4"/>
      <c r="N55" s="4"/>
    </row>
    <row r="56" spans="1:14">
      <c r="A56" s="12"/>
      <c r="B56" s="11"/>
      <c r="C56" s="24"/>
      <c r="D56" s="24"/>
      <c r="E56" s="11"/>
      <c r="F56" s="13"/>
      <c r="G56" s="13"/>
      <c r="H56" s="4"/>
      <c r="I56" s="4"/>
      <c r="J56" s="4"/>
      <c r="K56" s="6"/>
      <c r="L56" s="4"/>
      <c r="M56" s="4"/>
      <c r="N56" s="4"/>
    </row>
    <row r="57" spans="1:14">
      <c r="A57" s="15" t="s">
        <v>26</v>
      </c>
      <c r="B57" s="11"/>
      <c r="C57" s="11"/>
      <c r="D57" s="11"/>
      <c r="E57" s="13"/>
      <c r="F57" s="13"/>
      <c r="G57" s="13"/>
      <c r="H57" s="4"/>
      <c r="I57" s="4"/>
      <c r="J57" s="4"/>
      <c r="K57" s="6"/>
      <c r="L57" s="4"/>
      <c r="M57" s="4"/>
      <c r="N57" s="4"/>
    </row>
    <row r="58" spans="1:14">
      <c r="A58" s="15" t="s">
        <v>40</v>
      </c>
      <c r="B58" s="20" t="s">
        <v>30</v>
      </c>
      <c r="C58" s="20"/>
      <c r="D58" s="11"/>
      <c r="E58" s="13"/>
      <c r="F58" s="13"/>
      <c r="G58" s="13"/>
      <c r="H58" s="4"/>
      <c r="I58" s="4"/>
      <c r="J58" s="4"/>
      <c r="K58" s="6"/>
      <c r="L58" s="4"/>
      <c r="M58" s="4"/>
      <c r="N58" s="4"/>
    </row>
    <row r="59" spans="1:14">
      <c r="A59" s="12">
        <v>1</v>
      </c>
      <c r="B59" s="26">
        <v>14.1</v>
      </c>
      <c r="C59" s="11"/>
      <c r="D59" s="11"/>
      <c r="E59" s="13"/>
      <c r="F59" s="13"/>
      <c r="G59" s="13"/>
      <c r="H59" s="4"/>
      <c r="I59" s="4"/>
      <c r="J59" s="4"/>
      <c r="K59" s="6"/>
      <c r="L59" s="4"/>
      <c r="M59" s="4"/>
      <c r="N59" s="4"/>
    </row>
    <row r="60" spans="1:14">
      <c r="A60" s="12">
        <v>2</v>
      </c>
      <c r="B60" s="27">
        <v>7.3</v>
      </c>
      <c r="C60" s="11"/>
      <c r="D60" s="11"/>
      <c r="E60" s="13"/>
      <c r="F60" s="13"/>
      <c r="G60" s="13"/>
      <c r="H60" s="4"/>
      <c r="I60" s="4"/>
      <c r="J60" s="4"/>
      <c r="K60" s="6"/>
      <c r="L60" s="4"/>
      <c r="M60" s="4"/>
      <c r="N60" s="4"/>
    </row>
    <row r="61" spans="1:14">
      <c r="A61" s="12">
        <v>3</v>
      </c>
      <c r="B61" s="27">
        <v>2.1</v>
      </c>
      <c r="C61" s="11"/>
      <c r="D61" s="11"/>
      <c r="E61" s="13"/>
      <c r="F61" s="13"/>
      <c r="G61" s="13"/>
      <c r="H61" s="4"/>
      <c r="I61" s="4"/>
      <c r="J61" s="4"/>
      <c r="K61" s="6"/>
      <c r="L61" s="4"/>
      <c r="M61" s="4"/>
      <c r="N61" s="4"/>
    </row>
    <row r="62" spans="1:14">
      <c r="A62" s="12">
        <v>4</v>
      </c>
      <c r="B62" s="27">
        <v>4.2</v>
      </c>
      <c r="C62" s="11"/>
      <c r="D62" s="11"/>
      <c r="E62" s="13"/>
      <c r="F62" s="13"/>
      <c r="G62" s="13"/>
      <c r="H62" s="4"/>
      <c r="I62" s="4"/>
      <c r="J62" s="4"/>
      <c r="K62" s="6"/>
      <c r="L62" s="4"/>
      <c r="M62" s="4"/>
      <c r="N62" s="4"/>
    </row>
    <row r="63" spans="1:14">
      <c r="A63" s="12">
        <v>5</v>
      </c>
      <c r="B63" s="28">
        <v>11.2</v>
      </c>
      <c r="C63" s="11"/>
      <c r="D63" s="11"/>
      <c r="E63" s="22" t="s">
        <v>27</v>
      </c>
      <c r="F63" s="13"/>
      <c r="G63" s="13"/>
      <c r="H63" s="4"/>
      <c r="I63" s="4"/>
      <c r="J63" s="4"/>
      <c r="K63" s="6"/>
      <c r="L63" s="4"/>
      <c r="M63" s="4"/>
      <c r="N63" s="4"/>
    </row>
    <row r="64" spans="1:14">
      <c r="A64" s="12"/>
      <c r="B64" s="20" t="s">
        <v>17</v>
      </c>
      <c r="C64" s="11"/>
      <c r="D64" s="11"/>
      <c r="E64" s="37" t="s">
        <v>49</v>
      </c>
      <c r="F64" s="13"/>
      <c r="G64" s="13"/>
      <c r="H64" s="4"/>
      <c r="I64" s="4"/>
      <c r="J64" s="4"/>
      <c r="K64" s="6"/>
      <c r="L64" s="4"/>
      <c r="M64" s="4"/>
      <c r="N64" s="4"/>
    </row>
    <row r="65" spans="1:14">
      <c r="A65" s="12" t="s">
        <v>5</v>
      </c>
      <c r="B65" s="23">
        <f ca="1">_xll.RANDSORT(B59:B63)</f>
        <v>11.2</v>
      </c>
      <c r="C65" s="11"/>
      <c r="D65" s="11"/>
      <c r="E65" s="22" t="str">
        <f ca="1">_xll.VFORMULA(B65)</f>
        <v>=RANDSORT(B59:B63)</v>
      </c>
      <c r="F65" s="13"/>
      <c r="G65" s="13"/>
      <c r="H65" s="4"/>
      <c r="I65" s="4"/>
      <c r="J65" s="4"/>
      <c r="K65" s="6"/>
      <c r="L65" s="4"/>
      <c r="M65" s="4"/>
      <c r="N65" s="4"/>
    </row>
    <row r="66" spans="1:14">
      <c r="A66" s="12" t="s">
        <v>41</v>
      </c>
      <c r="B66" s="23">
        <f ca="1">_xll.DEMPIRICAL(B59:B63)</f>
        <v>11.2</v>
      </c>
      <c r="C66" s="11"/>
      <c r="D66" s="11"/>
      <c r="E66" s="22" t="str">
        <f ca="1">_xll.VFORMULA(B66)</f>
        <v>=DEMPIRICAL(B59:B63)</v>
      </c>
      <c r="F66" s="11"/>
      <c r="G66" s="11"/>
      <c r="H66" s="4"/>
      <c r="I66" s="4"/>
      <c r="J66" s="4"/>
      <c r="K66" s="6"/>
      <c r="L66" s="4"/>
      <c r="M66" s="4"/>
      <c r="N66" s="4"/>
    </row>
    <row r="67" spans="1:14">
      <c r="A67" s="12"/>
      <c r="B67" s="23"/>
      <c r="C67" s="11"/>
      <c r="D67" s="11"/>
      <c r="E67" s="22"/>
      <c r="F67" s="11"/>
      <c r="G67" s="11"/>
      <c r="H67" s="4"/>
      <c r="I67" s="4"/>
      <c r="J67" s="4"/>
      <c r="K67" s="6"/>
      <c r="L67" s="4"/>
      <c r="M67" s="4"/>
      <c r="N67" s="4"/>
    </row>
    <row r="68" spans="1:14">
      <c r="A68" s="15" t="s">
        <v>42</v>
      </c>
      <c r="B68" s="23"/>
      <c r="C68" s="11"/>
      <c r="D68" s="11"/>
      <c r="E68" s="22"/>
      <c r="F68" s="11"/>
      <c r="G68" s="11"/>
      <c r="H68" s="4"/>
      <c r="I68" s="4"/>
      <c r="J68" s="4"/>
      <c r="K68" s="6"/>
      <c r="L68" s="4"/>
      <c r="M68" s="4"/>
      <c r="N68" s="4"/>
    </row>
    <row r="69" spans="1:14">
      <c r="A69" s="15" t="s">
        <v>33</v>
      </c>
      <c r="B69" s="23" t="s">
        <v>30</v>
      </c>
      <c r="C69" s="20" t="s">
        <v>31</v>
      </c>
      <c r="D69" s="20" t="s">
        <v>32</v>
      </c>
      <c r="F69" s="11"/>
      <c r="G69" s="11"/>
      <c r="H69" s="4"/>
      <c r="I69" s="4"/>
      <c r="J69" s="4"/>
      <c r="K69" s="6"/>
      <c r="L69" s="4"/>
      <c r="M69" s="4"/>
      <c r="N69" s="4"/>
    </row>
    <row r="70" spans="1:14">
      <c r="A70" s="29">
        <f>C70</f>
        <v>0.1</v>
      </c>
      <c r="B70" s="30">
        <f>B26</f>
        <v>2.1</v>
      </c>
      <c r="C70" s="8">
        <v>0.1</v>
      </c>
      <c r="D70" s="11">
        <f ca="1">_xll.UNIFORM()</f>
        <v>0.691162109375</v>
      </c>
      <c r="F70" s="11"/>
      <c r="G70" s="11"/>
      <c r="H70" s="4"/>
      <c r="I70" s="4"/>
      <c r="J70" s="4"/>
      <c r="K70" s="6"/>
      <c r="L70" s="4"/>
      <c r="M70" s="4"/>
      <c r="N70" s="4"/>
    </row>
    <row r="71" spans="1:14">
      <c r="A71" s="29">
        <f>A70+C71</f>
        <v>0.30000000000000004</v>
      </c>
      <c r="B71" s="30">
        <f>B27</f>
        <v>4.2</v>
      </c>
      <c r="C71" s="8">
        <v>0.2</v>
      </c>
      <c r="D71" s="22"/>
      <c r="F71" s="11"/>
      <c r="G71" s="11"/>
      <c r="H71" s="4"/>
      <c r="I71" s="4"/>
      <c r="J71" s="4"/>
      <c r="K71" s="6"/>
      <c r="L71" s="4"/>
      <c r="M71" s="4"/>
      <c r="N71" s="4"/>
    </row>
    <row r="72" spans="1:14">
      <c r="A72" s="29">
        <f>A71+C72</f>
        <v>0.55000000000000004</v>
      </c>
      <c r="B72" s="30">
        <f>B28</f>
        <v>7.3</v>
      </c>
      <c r="C72" s="8">
        <v>0.25</v>
      </c>
      <c r="D72" s="22"/>
      <c r="F72" s="11"/>
      <c r="G72" s="11"/>
      <c r="H72" s="4"/>
      <c r="I72" s="4"/>
      <c r="J72" s="4"/>
      <c r="K72" s="6"/>
      <c r="L72" s="4"/>
      <c r="M72" s="4"/>
      <c r="N72" s="4"/>
    </row>
    <row r="73" spans="1:14">
      <c r="A73" s="29">
        <f>A72+C73</f>
        <v>0.75</v>
      </c>
      <c r="B73" s="30">
        <f>B29</f>
        <v>11.2</v>
      </c>
      <c r="C73" s="8">
        <v>0.2</v>
      </c>
      <c r="D73" s="22"/>
      <c r="F73" s="11"/>
      <c r="G73" s="11"/>
      <c r="H73" s="4"/>
      <c r="I73" s="4"/>
      <c r="J73" s="4"/>
      <c r="K73" s="6"/>
      <c r="L73" s="4"/>
      <c r="M73" s="4"/>
      <c r="N73" s="4"/>
    </row>
    <row r="74" spans="1:14">
      <c r="A74" s="29">
        <f>A73+C74</f>
        <v>0.9</v>
      </c>
      <c r="B74" s="30">
        <f>B30</f>
        <v>14.1</v>
      </c>
      <c r="C74" s="8">
        <v>0.15</v>
      </c>
      <c r="D74" s="22"/>
      <c r="F74" s="11"/>
      <c r="G74" s="11"/>
      <c r="H74" s="4"/>
      <c r="I74" s="4"/>
      <c r="J74" s="4"/>
      <c r="K74" s="6"/>
      <c r="L74" s="4"/>
      <c r="M74" s="4"/>
      <c r="N74" s="4"/>
    </row>
    <row r="75" spans="1:14">
      <c r="A75" s="29">
        <f>A74+C75</f>
        <v>1</v>
      </c>
      <c r="B75" s="30">
        <v>15</v>
      </c>
      <c r="C75" s="8">
        <f>1-SUM(C70:C74)</f>
        <v>9.9999999999999978E-2</v>
      </c>
      <c r="D75" s="11"/>
      <c r="F75" s="11"/>
      <c r="G75" s="11"/>
      <c r="H75" s="4"/>
      <c r="I75" s="4"/>
      <c r="J75" s="4"/>
      <c r="K75" s="6"/>
      <c r="L75" s="4"/>
      <c r="M75" s="4"/>
      <c r="N75" s="4"/>
    </row>
    <row r="76" spans="1:14">
      <c r="A76" s="12"/>
      <c r="B76" s="23" t="s">
        <v>17</v>
      </c>
      <c r="C76" s="11"/>
      <c r="D76" s="11"/>
      <c r="E76" s="31" t="s">
        <v>34</v>
      </c>
      <c r="F76" s="11"/>
      <c r="G76" s="11"/>
      <c r="H76" s="4"/>
      <c r="I76" s="4"/>
      <c r="J76" s="4"/>
      <c r="K76" s="6"/>
      <c r="L76" s="4"/>
      <c r="M76" s="4"/>
      <c r="N76" s="4"/>
    </row>
    <row r="77" spans="1:14">
      <c r="A77" s="12" t="s">
        <v>5</v>
      </c>
      <c r="B77" s="23">
        <f ca="1">IF(D70&lt;A70,B70,(VLOOKUP(D70,A70:B75,2)))</f>
        <v>7.3</v>
      </c>
      <c r="C77" s="11"/>
      <c r="D77" s="11"/>
      <c r="E77" s="20" t="str">
        <f ca="1">_xll.VFORMULA(B77)</f>
        <v>=IF(D70&lt;A70,B70,(VLOOKUP(D70,A70:B75,2)))</v>
      </c>
      <c r="F77" s="11"/>
      <c r="G77" s="11"/>
      <c r="H77" s="4"/>
      <c r="I77" s="4"/>
      <c r="J77" s="4"/>
      <c r="K77" s="6"/>
      <c r="L77" s="4"/>
      <c r="M77" s="4"/>
      <c r="N77" s="4"/>
    </row>
    <row r="78" spans="1:14">
      <c r="A78" s="12"/>
      <c r="B78" s="23"/>
      <c r="C78" s="11"/>
      <c r="D78" s="11"/>
      <c r="E78" s="11"/>
      <c r="F78" s="11"/>
      <c r="G78" s="11"/>
      <c r="H78" s="4"/>
      <c r="I78" s="4"/>
      <c r="J78" s="4"/>
      <c r="K78" s="6"/>
      <c r="L78" s="4"/>
      <c r="M78" s="4"/>
      <c r="N78" s="4"/>
    </row>
    <row r="79" spans="1:14">
      <c r="A79" s="1"/>
      <c r="B79" s="1"/>
      <c r="C79" s="1"/>
      <c r="D79" s="1"/>
      <c r="E79" s="1"/>
      <c r="F79" s="1"/>
      <c r="G79" s="11"/>
      <c r="H79" s="4"/>
      <c r="I79" s="4"/>
      <c r="J79" s="4"/>
      <c r="K79" s="6"/>
      <c r="L79" s="4"/>
      <c r="M79" s="4"/>
      <c r="N79" s="4"/>
    </row>
    <row r="80" spans="1:14">
      <c r="A80" s="15" t="s">
        <v>11</v>
      </c>
      <c r="B80" s="11"/>
      <c r="C80" s="24"/>
      <c r="D80" s="24"/>
      <c r="E80" s="11"/>
      <c r="F80" s="13"/>
      <c r="G80" s="11"/>
      <c r="H80" s="4"/>
      <c r="I80" s="4"/>
      <c r="J80" s="4"/>
      <c r="K80" s="6"/>
      <c r="L80" s="4"/>
      <c r="M80" s="4"/>
      <c r="N80" s="4"/>
    </row>
    <row r="81" spans="1:14">
      <c r="A81" s="12"/>
      <c r="C81" s="21" t="s">
        <v>9</v>
      </c>
      <c r="D81" s="21" t="s">
        <v>10</v>
      </c>
      <c r="F81" s="13"/>
      <c r="G81" s="11"/>
      <c r="H81" s="4"/>
      <c r="I81" s="4"/>
      <c r="J81" s="4"/>
      <c r="K81" s="6"/>
      <c r="L81" s="4"/>
      <c r="M81" s="4"/>
      <c r="N81" s="4"/>
    </row>
    <row r="82" spans="1:14">
      <c r="A82" s="1"/>
      <c r="B82" s="1"/>
      <c r="C82" s="24">
        <v>12</v>
      </c>
      <c r="D82" s="24">
        <v>3</v>
      </c>
      <c r="E82" s="1"/>
      <c r="F82" s="1"/>
      <c r="G82" s="11"/>
      <c r="H82" s="4"/>
      <c r="I82" s="4"/>
      <c r="J82" s="4"/>
      <c r="K82" s="6"/>
      <c r="L82" s="4"/>
      <c r="M82" s="4"/>
      <c r="N82" s="4"/>
    </row>
    <row r="83" spans="1:14">
      <c r="A83" s="1"/>
      <c r="B83" s="1"/>
      <c r="C83" s="21" t="s">
        <v>3</v>
      </c>
      <c r="D83" s="21" t="s">
        <v>4</v>
      </c>
      <c r="E83" s="1"/>
      <c r="F83" s="1"/>
      <c r="G83" s="11"/>
      <c r="H83" s="4"/>
      <c r="I83" s="4"/>
      <c r="J83" s="4"/>
      <c r="K83" s="6"/>
      <c r="L83" s="4"/>
      <c r="M83" s="4"/>
      <c r="N83" s="4"/>
    </row>
    <row r="84" spans="1:14">
      <c r="A84" s="12"/>
      <c r="B84" s="20" t="s">
        <v>12</v>
      </c>
      <c r="C84" s="24">
        <v>10</v>
      </c>
      <c r="D84" s="24">
        <v>15</v>
      </c>
      <c r="E84" s="22" t="s">
        <v>50</v>
      </c>
      <c r="F84" s="13"/>
      <c r="G84" s="11"/>
      <c r="H84" s="4"/>
      <c r="I84" s="4"/>
      <c r="J84" s="4"/>
      <c r="K84" s="6"/>
      <c r="L84" s="4"/>
      <c r="M84" s="4"/>
      <c r="N84" s="4"/>
    </row>
    <row r="85" spans="1:14">
      <c r="A85" s="12" t="s">
        <v>51</v>
      </c>
      <c r="B85" s="23">
        <f ca="1">_xll.TNORM($C$82,$D$82,$C$84,$D$84)</f>
        <v>14.649070039906665</v>
      </c>
      <c r="C85" s="1"/>
      <c r="D85" s="1"/>
      <c r="E85" s="22" t="str">
        <f ca="1">_xll.VFORMULA(B85)</f>
        <v>=TNORM($C$82,$D$82,$C$84,$D$84)</v>
      </c>
      <c r="F85" s="13"/>
      <c r="G85" s="11"/>
      <c r="H85" s="4"/>
      <c r="I85" s="4"/>
      <c r="J85" s="4"/>
      <c r="K85" s="6"/>
      <c r="L85" s="4"/>
      <c r="M85" s="4"/>
      <c r="N85" s="4"/>
    </row>
    <row r="86" spans="1:14">
      <c r="A86" s="12" t="s">
        <v>51</v>
      </c>
      <c r="B86" s="23">
        <f ca="1">_xll.TNORM(12,3,10,15)</f>
        <v>11.844510476782515</v>
      </c>
      <c r="C86" s="1"/>
      <c r="D86" s="1"/>
      <c r="E86" s="22" t="str">
        <f ca="1">_xll.VFORMULA(B86)</f>
        <v>=TNORM(12,3,10,15)</v>
      </c>
      <c r="F86" s="13"/>
      <c r="G86" s="11"/>
      <c r="H86" s="4"/>
      <c r="I86" s="4"/>
      <c r="J86" s="4"/>
      <c r="K86" s="6"/>
      <c r="L86" s="4"/>
      <c r="M86" s="4"/>
      <c r="N86" s="4"/>
    </row>
    <row r="87" spans="1:14">
      <c r="A87" s="1"/>
      <c r="B87" s="1"/>
      <c r="C87" s="1"/>
      <c r="D87" s="1"/>
      <c r="E87" s="22" t="str">
        <f ca="1">_xll.VFORMULA(B87)</f>
        <v/>
      </c>
      <c r="F87" s="1"/>
      <c r="G87" s="11"/>
      <c r="H87" s="4"/>
      <c r="I87" s="4"/>
      <c r="J87" s="4"/>
      <c r="K87" s="6"/>
      <c r="L87" s="4"/>
      <c r="M87" s="4"/>
      <c r="N87" s="4"/>
    </row>
    <row r="88" spans="1:14">
      <c r="A88" s="38" t="s">
        <v>52</v>
      </c>
      <c r="B88" s="38">
        <f ca="1">_xll.TNORM(C82,D82,C84,)</f>
        <v>10.061283592792172</v>
      </c>
      <c r="C88" s="1"/>
      <c r="D88" s="1"/>
      <c r="E88" s="22" t="str">
        <f ca="1">_xll.VFORMULA(B88)</f>
        <v>=TNORM(C82,D82,C84,)</v>
      </c>
      <c r="F88" s="1"/>
      <c r="G88" s="11"/>
      <c r="H88" s="4"/>
      <c r="I88" s="4"/>
      <c r="J88" s="4"/>
      <c r="K88" s="6"/>
      <c r="L88" s="4"/>
      <c r="M88" s="4"/>
      <c r="N88" s="4"/>
    </row>
    <row r="89" spans="1:14">
      <c r="A89" s="20" t="s">
        <v>53</v>
      </c>
      <c r="B89" s="38">
        <f ca="1">_xll.TNORM(C82,D82,,D84)</f>
        <v>11.959531887451332</v>
      </c>
      <c r="C89" s="1"/>
      <c r="D89" s="1"/>
      <c r="E89" s="22" t="str">
        <f ca="1">_xll.VFORMULA(B89)</f>
        <v>=TNORM(C82,D82,,D84)</v>
      </c>
      <c r="F89" s="1"/>
      <c r="G89" s="11"/>
      <c r="H89" s="4"/>
      <c r="I89" s="4"/>
      <c r="J89" s="4"/>
      <c r="K89" s="6"/>
      <c r="L89" s="4"/>
      <c r="M89" s="4"/>
      <c r="N89" s="4"/>
    </row>
    <row r="90" spans="1:14">
      <c r="A90" s="1"/>
      <c r="B90" s="1"/>
      <c r="C90" s="1"/>
      <c r="D90" s="1"/>
      <c r="E90" s="1"/>
      <c r="F90" s="1"/>
      <c r="G90" s="11"/>
      <c r="H90" s="4"/>
      <c r="I90" s="4"/>
      <c r="J90" s="4"/>
      <c r="K90" s="6"/>
      <c r="L90" s="4"/>
      <c r="M90" s="4"/>
      <c r="N90" s="4"/>
    </row>
    <row r="91" spans="1:14">
      <c r="A91" s="12"/>
      <c r="B91" s="23"/>
      <c r="C91" s="11"/>
      <c r="D91" s="11"/>
      <c r="E91" s="22"/>
      <c r="F91" s="11"/>
      <c r="G91" s="11"/>
      <c r="H91" s="4"/>
      <c r="I91" s="4"/>
      <c r="J91" s="4"/>
      <c r="K91" s="6"/>
      <c r="L91" s="4"/>
      <c r="M91" s="4"/>
      <c r="N91" s="4"/>
    </row>
    <row r="92" spans="1:14">
      <c r="A92" s="12"/>
      <c r="B92" s="11"/>
      <c r="C92" s="11"/>
      <c r="D92" s="11"/>
      <c r="E92" s="11"/>
      <c r="F92" s="11"/>
      <c r="G92" s="11"/>
      <c r="H92" s="4"/>
      <c r="I92" s="4"/>
      <c r="J92" s="4"/>
      <c r="K92" s="4"/>
      <c r="L92" s="4"/>
      <c r="M92" s="4"/>
      <c r="N92" s="4"/>
    </row>
    <row r="93" spans="1:14">
      <c r="A93" s="12"/>
      <c r="B93" s="11"/>
      <c r="C93" s="11"/>
      <c r="D93" s="11"/>
      <c r="E93" s="11"/>
      <c r="F93" s="11"/>
      <c r="G93" s="11"/>
      <c r="H93" s="4"/>
      <c r="I93" s="4"/>
      <c r="J93" s="4"/>
      <c r="K93" s="4"/>
      <c r="L93" s="4"/>
      <c r="M93" s="4"/>
    </row>
    <row r="94" spans="1:14">
      <c r="A94" s="15"/>
      <c r="B94" s="11"/>
      <c r="C94" s="11"/>
      <c r="D94" s="11"/>
      <c r="E94" s="11"/>
      <c r="F94" s="11"/>
      <c r="G94" s="11"/>
      <c r="H94" s="4"/>
      <c r="I94" s="4"/>
      <c r="J94" s="4"/>
      <c r="K94" s="4"/>
      <c r="L94" s="4"/>
      <c r="M94" s="4"/>
    </row>
    <row r="95" spans="1:14">
      <c r="A95" s="12"/>
      <c r="B95" s="11"/>
      <c r="C95" s="11"/>
      <c r="D95" s="11"/>
      <c r="E95" s="11"/>
      <c r="F95" s="11"/>
      <c r="G95" s="11"/>
    </row>
    <row r="96" spans="1:14">
      <c r="A96" s="12"/>
      <c r="B96" s="11"/>
      <c r="C96" s="11"/>
      <c r="D96" s="11"/>
      <c r="E96" s="11"/>
      <c r="F96" s="11"/>
      <c r="G96" s="11"/>
    </row>
    <row r="97" spans="1:58">
      <c r="A97" s="12"/>
      <c r="B97" s="11"/>
      <c r="C97" s="11"/>
      <c r="D97" s="11"/>
      <c r="E97" s="11"/>
      <c r="F97" s="11"/>
      <c r="G97" s="11"/>
    </row>
    <row r="98" spans="1:58">
      <c r="A98" s="12"/>
      <c r="B98" s="11"/>
      <c r="C98" s="11"/>
      <c r="D98" s="11"/>
      <c r="E98" s="11"/>
      <c r="F98" s="11"/>
      <c r="G98" s="11"/>
    </row>
    <row r="99" spans="1:58">
      <c r="A99" s="12"/>
      <c r="B99" s="11"/>
      <c r="C99" s="11"/>
      <c r="D99" s="11"/>
      <c r="E99" s="11"/>
      <c r="F99" s="11"/>
      <c r="G99" s="11"/>
    </row>
    <row r="100" spans="1:58">
      <c r="A100" s="12"/>
      <c r="B100" s="11"/>
      <c r="C100" s="11"/>
      <c r="D100" s="11"/>
      <c r="E100" s="11"/>
      <c r="F100" s="11"/>
      <c r="G100" s="11"/>
    </row>
    <row r="101" spans="1:58" s="35" customFormat="1">
      <c r="A101" s="11"/>
      <c r="B101" s="11"/>
      <c r="C101" s="11"/>
      <c r="D101" s="11"/>
      <c r="E101" s="11"/>
      <c r="F101" s="11"/>
      <c r="G101" s="1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</row>
    <row r="102" spans="1:58" s="35" customFormat="1">
      <c r="A102" s="11"/>
      <c r="B102" s="11"/>
      <c r="C102" s="11"/>
      <c r="D102" s="11"/>
      <c r="E102" s="11"/>
      <c r="F102" s="11"/>
      <c r="G102" s="1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</row>
    <row r="104" spans="1:58">
      <c r="B104" s="4"/>
      <c r="C104" s="4"/>
      <c r="D104" s="4"/>
      <c r="E104" s="4"/>
      <c r="F104" s="4"/>
    </row>
    <row r="105" spans="1:58">
      <c r="A105" s="12"/>
      <c r="B105" s="4"/>
      <c r="C105" s="4"/>
      <c r="D105" s="4"/>
      <c r="E105" s="4"/>
      <c r="F105" s="4"/>
    </row>
    <row r="106" spans="1:58">
      <c r="A106" s="12"/>
      <c r="B106" s="4"/>
      <c r="C106" s="4"/>
      <c r="D106" s="4"/>
      <c r="E106" s="4"/>
      <c r="F106" s="4"/>
    </row>
    <row r="107" spans="1:58">
      <c r="A107" s="12"/>
      <c r="B107" s="4"/>
      <c r="C107" s="4"/>
      <c r="D107" s="4"/>
      <c r="E107" s="4"/>
      <c r="F107" s="4"/>
    </row>
    <row r="108" spans="1:58">
      <c r="A108" s="12"/>
      <c r="B108" s="4"/>
      <c r="C108" s="4"/>
      <c r="D108" s="4"/>
      <c r="E108" s="4"/>
      <c r="F108" s="4"/>
    </row>
    <row r="109" spans="1:58">
      <c r="A109" s="12"/>
      <c r="B109" s="4"/>
      <c r="C109" s="4"/>
      <c r="D109" s="4"/>
      <c r="E109" s="4"/>
      <c r="F109" s="4"/>
    </row>
  </sheetData>
  <phoneticPr fontId="0" type="noConversion"/>
  <printOptions headings="1"/>
  <pageMargins left="1" right="0.35" top="0.5" bottom="0.66" header="0.5" footer="0.5"/>
  <pageSetup scale="65" orientation="portrait" r:id="rId1"/>
  <headerFooter alignWithMargins="0">
    <oddFooter>demorisk.XLS&amp;RPage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19"/>
  <sheetViews>
    <sheetView workbookViewId="0">
      <selection activeCell="B8" sqref="B8"/>
    </sheetView>
  </sheetViews>
  <sheetFormatPr defaultRowHeight="12"/>
  <sheetData>
    <row r="1" spans="1:19">
      <c r="A1" t="s">
        <v>72</v>
      </c>
    </row>
    <row r="2" spans="1:19">
      <c r="A2" t="s">
        <v>56</v>
      </c>
      <c r="B2" t="str">
        <f ca="1">ADDRESS(ROW(Sheet1!$B$13),COLUMN(Sheet1!$B$13),4,,_xll.WSNAME(Sheet1!$B$13))</f>
        <v>Sheet1!B13</v>
      </c>
      <c r="C2" t="str">
        <f ca="1">ADDRESS(ROW(Sheet1!$B$14),COLUMN(Sheet1!$B$14),4,,_xll.WSNAME(Sheet1!$B$14))</f>
        <v>Sheet1!B14</v>
      </c>
      <c r="D2" t="str">
        <f ca="1">ADDRESS(ROW(Sheet1!$B$19),COLUMN(Sheet1!$B$19),4,,_xll.WSNAME(Sheet1!$B$19))</f>
        <v>Sheet1!B19</v>
      </c>
      <c r="E2" t="str">
        <f ca="1">ADDRESS(ROW(Sheet1!$B$20),COLUMN(Sheet1!$B$20),4,,_xll.WSNAME(Sheet1!$B$20))</f>
        <v>Sheet1!B20</v>
      </c>
      <c r="F2" t="str">
        <f ca="1">ADDRESS(ROW(Sheet1!$B$33),COLUMN(Sheet1!$B$33),4,,_xll.WSNAME(Sheet1!$B$33))</f>
        <v>Sheet1!B33</v>
      </c>
      <c r="G2" t="str">
        <f ca="1">ADDRESS(ROW(Sheet1!$B$40),COLUMN(Sheet1!$B$40),4,,_xll.WSNAME(Sheet1!$B$40))</f>
        <v>Sheet1!B40</v>
      </c>
      <c r="H2" t="str">
        <f ca="1">ADDRESS(ROW(Sheet1!$B$41),COLUMN(Sheet1!$B$41),4,,_xll.WSNAME(Sheet1!$B$41))</f>
        <v>Sheet1!B41</v>
      </c>
      <c r="I2" t="str">
        <f ca="1">ADDRESS(ROW(Sheet1!$B$46),COLUMN(Sheet1!$B$46),4,,_xll.WSNAME(Sheet1!$B$46))</f>
        <v>Sheet1!B46</v>
      </c>
      <c r="J2" t="str">
        <f ca="1">ADDRESS(ROW(Sheet1!$B$47),COLUMN(Sheet1!$B$47),4,,_xll.WSNAME(Sheet1!$B$47))</f>
        <v>Sheet1!B47</v>
      </c>
      <c r="K2" t="str">
        <f ca="1">ADDRESS(ROW(Sheet1!$B$52),COLUMN(Sheet1!$B$52),4,,_xll.WSNAME(Sheet1!$B$52))</f>
        <v>Sheet1!B52</v>
      </c>
      <c r="L2" t="str">
        <f ca="1">ADDRESS(ROW(Sheet1!$B$54),COLUMN(Sheet1!$B$54),4,,_xll.WSNAME(Sheet1!$B$54))</f>
        <v>Sheet1!B54</v>
      </c>
      <c r="M2" t="str">
        <f ca="1">ADDRESS(ROW(Sheet1!$B$65),COLUMN(Sheet1!$B$65),4,,_xll.WSNAME(Sheet1!$B$65))</f>
        <v>Sheet1!B65</v>
      </c>
      <c r="N2" t="str">
        <f ca="1">ADDRESS(ROW(Sheet1!$B$66),COLUMN(Sheet1!$B$66),4,,_xll.WSNAME(Sheet1!$B$66))</f>
        <v>Sheet1!B66</v>
      </c>
      <c r="O2" t="str">
        <f ca="1">ADDRESS(ROW(Sheet1!$B$77),COLUMN(Sheet1!$B$77),4,,_xll.WSNAME(Sheet1!$B$77))</f>
        <v>Sheet1!B77</v>
      </c>
      <c r="P2" t="str">
        <f ca="1">ADDRESS(ROW(Sheet1!$B$85),COLUMN(Sheet1!$B$85),4,,_xll.WSNAME(Sheet1!$B$85))</f>
        <v>Sheet1!B85</v>
      </c>
      <c r="Q2" t="str">
        <f ca="1">ADDRESS(ROW(Sheet1!$B$86),COLUMN(Sheet1!$B$86),4,,_xll.WSNAME(Sheet1!$B$86))</f>
        <v>Sheet1!B86</v>
      </c>
      <c r="R2" t="str">
        <f ca="1">ADDRESS(ROW(Sheet1!$B$88),COLUMN(Sheet1!$B$88),4,,_xll.WSNAME(Sheet1!$B$88))</f>
        <v>Sheet1!B88</v>
      </c>
      <c r="S2" t="str">
        <f ca="1">ADDRESS(ROW(Sheet1!$B$89),COLUMN(Sheet1!$B$89),4,,_xll.WSNAME(Sheet1!$B$89))</f>
        <v>Sheet1!B89</v>
      </c>
    </row>
    <row r="3" spans="1:19">
      <c r="A3" t="s">
        <v>9</v>
      </c>
      <c r="B3">
        <f t="shared" ref="B3:S3" si="0">AVERAGE(B9:B108)</f>
        <v>12.496828475197388</v>
      </c>
      <c r="C3">
        <f t="shared" si="0"/>
        <v>12.508865571457402</v>
      </c>
      <c r="D3">
        <f t="shared" si="0"/>
        <v>19.992753399545574</v>
      </c>
      <c r="E3">
        <f t="shared" si="0"/>
        <v>19.995896068772968</v>
      </c>
      <c r="F3">
        <f t="shared" si="0"/>
        <v>7.7809421345718306</v>
      </c>
      <c r="G3">
        <f t="shared" si="0"/>
        <v>23.563903774236337</v>
      </c>
      <c r="H3">
        <f t="shared" si="0"/>
        <v>23.574596940377234</v>
      </c>
      <c r="I3">
        <f t="shared" si="0"/>
        <v>0.25</v>
      </c>
      <c r="J3">
        <f t="shared" si="0"/>
        <v>0.25</v>
      </c>
      <c r="K3">
        <f t="shared" si="0"/>
        <v>0.2</v>
      </c>
      <c r="L3">
        <f t="shared" si="0"/>
        <v>8.1876400505778463E-2</v>
      </c>
      <c r="M3">
        <f t="shared" si="0"/>
        <v>7.78000000000001</v>
      </c>
      <c r="N3">
        <f t="shared" si="0"/>
        <v>7.7800000000000056</v>
      </c>
      <c r="O3">
        <f t="shared" si="0"/>
        <v>6.2300000000000031</v>
      </c>
      <c r="P3">
        <f t="shared" si="0"/>
        <v>12.394626555147026</v>
      </c>
      <c r="Q3">
        <f t="shared" si="0"/>
        <v>12.395075739355281</v>
      </c>
      <c r="R3">
        <f t="shared" si="0"/>
        <v>13.274253607767626</v>
      </c>
      <c r="S3">
        <f t="shared" si="0"/>
        <v>11.137766998279563</v>
      </c>
    </row>
    <row r="4" spans="1:19">
      <c r="A4" t="s">
        <v>57</v>
      </c>
      <c r="B4">
        <f t="shared" ref="B4:S4" si="1">STDEV(B9:B108)</f>
        <v>4.3496844832076</v>
      </c>
      <c r="C4">
        <f t="shared" si="1"/>
        <v>4.3549078390401865</v>
      </c>
      <c r="D4">
        <f t="shared" si="1"/>
        <v>3.0572168191412228</v>
      </c>
      <c r="E4">
        <f t="shared" si="1"/>
        <v>2.9509981262433551</v>
      </c>
      <c r="F4">
        <f t="shared" si="1"/>
        <v>4.2802689933984785</v>
      </c>
      <c r="G4">
        <f t="shared" si="1"/>
        <v>5.9483738474400099</v>
      </c>
      <c r="H4">
        <f t="shared" si="1"/>
        <v>5.9139476529094921</v>
      </c>
      <c r="I4">
        <f t="shared" si="1"/>
        <v>0.4351941398892446</v>
      </c>
      <c r="J4">
        <f t="shared" si="1"/>
        <v>0.4351941398892446</v>
      </c>
      <c r="K4">
        <f t="shared" si="1"/>
        <v>0.40201512610368484</v>
      </c>
      <c r="L4">
        <f t="shared" si="1"/>
        <v>0.19172425401658244</v>
      </c>
      <c r="M4">
        <f t="shared" si="1"/>
        <v>4.4255456777051077</v>
      </c>
      <c r="N4">
        <f t="shared" si="1"/>
        <v>4.4255456777051192</v>
      </c>
      <c r="O4">
        <f t="shared" si="1"/>
        <v>4.0545647053037532</v>
      </c>
      <c r="P4">
        <f t="shared" si="1"/>
        <v>1.3827390249035358</v>
      </c>
      <c r="Q4">
        <f t="shared" si="1"/>
        <v>1.3816677159213602</v>
      </c>
      <c r="R4">
        <f t="shared" si="1"/>
        <v>2.1784744532904541</v>
      </c>
      <c r="S4">
        <f t="shared" si="1"/>
        <v>2.3869591251783322</v>
      </c>
    </row>
    <row r="5" spans="1:19">
      <c r="A5" t="s">
        <v>58</v>
      </c>
      <c r="B5">
        <f t="shared" ref="B5:S5" si="2">100*B4/B3</f>
        <v>34.806306990933528</v>
      </c>
      <c r="C5">
        <f t="shared" si="2"/>
        <v>34.814570627229131</v>
      </c>
      <c r="D5">
        <f t="shared" si="2"/>
        <v>15.29162471043489</v>
      </c>
      <c r="E5">
        <f t="shared" si="2"/>
        <v>14.758018925952744</v>
      </c>
      <c r="F5">
        <f t="shared" si="2"/>
        <v>55.009649466234116</v>
      </c>
      <c r="G5">
        <f t="shared" si="2"/>
        <v>25.243584019145764</v>
      </c>
      <c r="H5">
        <f t="shared" si="2"/>
        <v>25.08610292624099</v>
      </c>
      <c r="I5">
        <f t="shared" si="2"/>
        <v>174.07765595569785</v>
      </c>
      <c r="J5">
        <f t="shared" si="2"/>
        <v>174.07765595569785</v>
      </c>
      <c r="K5">
        <f t="shared" si="2"/>
        <v>201.0075630518424</v>
      </c>
      <c r="L5">
        <f t="shared" si="2"/>
        <v>234.16302235105147</v>
      </c>
      <c r="M5">
        <f t="shared" si="2"/>
        <v>56.88362053605529</v>
      </c>
      <c r="N5">
        <f t="shared" si="2"/>
        <v>56.883620536055481</v>
      </c>
      <c r="O5">
        <f t="shared" si="2"/>
        <v>65.081295430236779</v>
      </c>
      <c r="P5">
        <f t="shared" si="2"/>
        <v>11.155955516298601</v>
      </c>
      <c r="Q5">
        <f t="shared" si="2"/>
        <v>11.146908215610681</v>
      </c>
      <c r="R5">
        <f t="shared" si="2"/>
        <v>16.411276427743459</v>
      </c>
      <c r="S5">
        <f t="shared" si="2"/>
        <v>21.431217995016802</v>
      </c>
    </row>
    <row r="6" spans="1:19">
      <c r="A6" t="s">
        <v>59</v>
      </c>
      <c r="B6">
        <f t="shared" ref="B6:S6" si="3">MIN(B9:B108)</f>
        <v>5.0715586339988645</v>
      </c>
      <c r="C6">
        <f t="shared" si="3"/>
        <v>5.0811575395709738</v>
      </c>
      <c r="D6">
        <f t="shared" si="3"/>
        <v>10.770690106783334</v>
      </c>
      <c r="E6">
        <f t="shared" si="3"/>
        <v>12.704323468649132</v>
      </c>
      <c r="F6">
        <f t="shared" si="3"/>
        <v>2.0908029368128167</v>
      </c>
      <c r="G6">
        <f t="shared" si="3"/>
        <v>5.259960154377163</v>
      </c>
      <c r="H6">
        <f t="shared" si="3"/>
        <v>6.4184882572604449</v>
      </c>
      <c r="I6">
        <f t="shared" si="3"/>
        <v>0</v>
      </c>
      <c r="J6">
        <f t="shared" si="3"/>
        <v>0</v>
      </c>
      <c r="K6">
        <f t="shared" si="3"/>
        <v>0</v>
      </c>
      <c r="L6">
        <f t="shared" si="3"/>
        <v>0</v>
      </c>
      <c r="M6">
        <f t="shared" si="3"/>
        <v>2.1</v>
      </c>
      <c r="N6">
        <f t="shared" si="3"/>
        <v>2.1</v>
      </c>
      <c r="O6">
        <f t="shared" si="3"/>
        <v>2.1</v>
      </c>
      <c r="P6">
        <f t="shared" si="3"/>
        <v>10.040126037880842</v>
      </c>
      <c r="Q6">
        <f t="shared" si="3"/>
        <v>10.054434685789772</v>
      </c>
      <c r="R6">
        <f t="shared" si="3"/>
        <v>10.029337044890285</v>
      </c>
      <c r="S6">
        <f t="shared" si="3"/>
        <v>4.2537845047925575</v>
      </c>
    </row>
    <row r="7" spans="1:19">
      <c r="A7" t="s">
        <v>60</v>
      </c>
      <c r="B7">
        <f t="shared" ref="B7:S7" si="4">MAX(B9:B108)</f>
        <v>19.875540198589569</v>
      </c>
      <c r="C7">
        <f t="shared" si="4"/>
        <v>19.986128232578309</v>
      </c>
      <c r="D7">
        <f t="shared" si="4"/>
        <v>28.148006706998132</v>
      </c>
      <c r="E7">
        <f t="shared" si="4"/>
        <v>27.22082974947201</v>
      </c>
      <c r="F7">
        <f t="shared" si="4"/>
        <v>14.109873262583015</v>
      </c>
      <c r="G7">
        <f t="shared" si="4"/>
        <v>34.881097075990048</v>
      </c>
      <c r="H7">
        <f t="shared" si="4"/>
        <v>34.576217364308533</v>
      </c>
      <c r="I7">
        <f t="shared" si="4"/>
        <v>1</v>
      </c>
      <c r="J7">
        <f t="shared" si="4"/>
        <v>1</v>
      </c>
      <c r="K7">
        <f t="shared" si="4"/>
        <v>1</v>
      </c>
      <c r="L7">
        <f t="shared" si="4"/>
        <v>0.83875309940305376</v>
      </c>
      <c r="M7">
        <f t="shared" si="4"/>
        <v>14.1</v>
      </c>
      <c r="N7">
        <f t="shared" si="4"/>
        <v>14.1</v>
      </c>
      <c r="O7">
        <f t="shared" si="4"/>
        <v>14.1</v>
      </c>
      <c r="P7">
        <f t="shared" si="4"/>
        <v>14.934066389795412</v>
      </c>
      <c r="Q7">
        <f t="shared" si="4"/>
        <v>14.975632374642876</v>
      </c>
      <c r="R7">
        <f t="shared" si="4"/>
        <v>19.47012920929355</v>
      </c>
      <c r="S7">
        <f t="shared" si="4"/>
        <v>14.979588997558238</v>
      </c>
    </row>
    <row r="8" spans="1:19">
      <c r="A8" t="s">
        <v>61</v>
      </c>
      <c r="B8" t="str">
        <f>Sheet1!$A$13&amp;" "&amp;Sheet1!$B$12</f>
        <v>General Uniform</v>
      </c>
      <c r="C8" t="str">
        <f>Sheet1!$A$14&amp;" "&amp;Sheet1!$B$12</f>
        <v>Specific Uniform</v>
      </c>
      <c r="D8" t="str">
        <f>Sheet1!$A$19&amp;" "&amp;Sheet1!$B$18</f>
        <v>General Normal</v>
      </c>
      <c r="E8" t="str">
        <f>Sheet1!$A$20&amp;" "&amp;Sheet1!$B$18</f>
        <v>Specific Normal</v>
      </c>
      <c r="F8" t="str">
        <f>Sheet1!$A$33&amp;" "&amp;Sheet1!$B$32</f>
        <v>General Empirical</v>
      </c>
      <c r="G8" t="str">
        <f>Sheet1!$A$40&amp;" "&amp;Sheet1!$B$39</f>
        <v>General 10</v>
      </c>
      <c r="H8" t="str">
        <f>Sheet1!$A$41&amp;" "&amp;Sheet1!$B$39</f>
        <v>Specific 10</v>
      </c>
      <c r="I8" t="str">
        <f>Sheet1!$A$46&amp;" "&amp;Sheet1!$B$45</f>
        <v>General Bernoulli</v>
      </c>
      <c r="J8" t="str">
        <f>Sheet1!$A$47&amp;" "&amp;Sheet1!$B$45</f>
        <v>Specific Bernoulli</v>
      </c>
      <c r="K8" t="str">
        <f>Sheet1!$A$52&amp;" "&amp;Sheet1!$B$51</f>
        <v>Does it Rain? 0.2</v>
      </c>
      <c r="L8" t="str">
        <f>Sheet1!$A$54&amp;" "&amp;Sheet1!$B$53</f>
        <v xml:space="preserve">Final Rainfall </v>
      </c>
      <c r="M8" t="str">
        <f>Sheet1!$A$65&amp;" "&amp;Sheet1!$B$64</f>
        <v>General Discrete</v>
      </c>
      <c r="N8" t="str">
        <f>Sheet1!$A$66&amp;" "&amp;Sheet1!$B$64</f>
        <v>New Version Discrete</v>
      </c>
      <c r="O8" t="str">
        <f>Sheet1!$A$77&amp;" "&amp;Sheet1!$B$76</f>
        <v>General Discrete</v>
      </c>
      <c r="P8" t="str">
        <f>Sheet1!$A$85&amp;" "&amp;Sheet1!$B$84</f>
        <v>Set Min and Max TNormal</v>
      </c>
      <c r="Q8" t="str">
        <f>Sheet1!$A$86&amp;" "&amp;Sheet1!$B$84</f>
        <v>Set Min and Max TNormal</v>
      </c>
      <c r="R8" t="str">
        <f>Sheet1!$A$88&amp;" "&amp;Sheet1!$B$87</f>
        <v xml:space="preserve">Set Minimum </v>
      </c>
      <c r="S8" t="str">
        <f>Sheet1!$A$89&amp;" "&amp;Sheet1!$B$87</f>
        <v xml:space="preserve">Set Maximum </v>
      </c>
    </row>
    <row r="9" spans="1:19">
      <c r="A9">
        <v>1</v>
      </c>
      <c r="B9">
        <v>15.586229731069466</v>
      </c>
      <c r="C9">
        <v>9.5747846108453309</v>
      </c>
      <c r="D9">
        <v>22.851337735918424</v>
      </c>
      <c r="E9">
        <v>17.964034997851769</v>
      </c>
      <c r="F9">
        <v>4.4984562976363716</v>
      </c>
      <c r="G9">
        <v>13.432141146901662</v>
      </c>
      <c r="H9">
        <v>26.825072509924098</v>
      </c>
      <c r="I9">
        <v>1</v>
      </c>
      <c r="J9">
        <v>0</v>
      </c>
      <c r="K9">
        <v>0</v>
      </c>
      <c r="L9">
        <v>0</v>
      </c>
      <c r="M9">
        <v>11.2</v>
      </c>
      <c r="N9">
        <v>2.1</v>
      </c>
      <c r="O9">
        <v>4.2</v>
      </c>
      <c r="P9">
        <v>11.041932009383766</v>
      </c>
      <c r="Q9">
        <v>14.495558417970905</v>
      </c>
      <c r="R9">
        <v>19.038788907686929</v>
      </c>
      <c r="S9">
        <v>11.472050830217826</v>
      </c>
    </row>
    <row r="10" spans="1:19">
      <c r="A10">
        <v>2</v>
      </c>
      <c r="B10">
        <v>16.780089514395243</v>
      </c>
      <c r="C10">
        <v>12.179036564491465</v>
      </c>
      <c r="D10">
        <v>20.426881537138556</v>
      </c>
      <c r="E10">
        <v>17.309731096047937</v>
      </c>
      <c r="F10">
        <v>14.109873262583015</v>
      </c>
      <c r="G10">
        <v>27.408256731911472</v>
      </c>
      <c r="H10">
        <v>16.179038998008899</v>
      </c>
      <c r="I10">
        <v>0</v>
      </c>
      <c r="J10">
        <v>0</v>
      </c>
      <c r="K10">
        <v>0</v>
      </c>
      <c r="L10">
        <v>0</v>
      </c>
      <c r="M10">
        <v>7.3</v>
      </c>
      <c r="N10">
        <v>14.1</v>
      </c>
      <c r="O10">
        <v>11.2</v>
      </c>
      <c r="P10">
        <v>13.545207127483719</v>
      </c>
      <c r="Q10">
        <v>10.909419623040119</v>
      </c>
      <c r="R10">
        <v>13.032219561662211</v>
      </c>
      <c r="S10">
        <v>10.142923465489474</v>
      </c>
    </row>
    <row r="11" spans="1:19">
      <c r="A11">
        <v>3</v>
      </c>
      <c r="B11">
        <v>9.6823728526668553</v>
      </c>
      <c r="C11">
        <v>6.4865743359752406</v>
      </c>
      <c r="D11">
        <v>16.242078106731928</v>
      </c>
      <c r="E11">
        <v>20.157900541964182</v>
      </c>
      <c r="F11">
        <v>8.4629726833181849</v>
      </c>
      <c r="G11">
        <v>22.437076502301537</v>
      </c>
      <c r="H11">
        <v>25.729593125051071</v>
      </c>
      <c r="I11">
        <v>0</v>
      </c>
      <c r="J11">
        <v>0</v>
      </c>
      <c r="K11">
        <v>0</v>
      </c>
      <c r="L11">
        <v>0</v>
      </c>
      <c r="M11">
        <v>2.1</v>
      </c>
      <c r="N11">
        <v>2.1</v>
      </c>
      <c r="O11">
        <v>2.1</v>
      </c>
      <c r="P11">
        <v>12.853959300813562</v>
      </c>
      <c r="Q11">
        <v>12.282224392339939</v>
      </c>
      <c r="R11">
        <v>12.378452920798505</v>
      </c>
      <c r="S11">
        <v>11.948140744004306</v>
      </c>
    </row>
    <row r="12" spans="1:19">
      <c r="A12">
        <v>4</v>
      </c>
      <c r="B12">
        <v>5.1745253304309502</v>
      </c>
      <c r="C12">
        <v>19.811179491041969</v>
      </c>
      <c r="D12">
        <v>22.596230269427323</v>
      </c>
      <c r="E12">
        <v>19.729693201037765</v>
      </c>
      <c r="F12">
        <v>2.0952375927751969</v>
      </c>
      <c r="G12">
        <v>26.687740745903323</v>
      </c>
      <c r="H12">
        <v>22.97253191739518</v>
      </c>
      <c r="I12">
        <v>0</v>
      </c>
      <c r="J12">
        <v>0</v>
      </c>
      <c r="K12">
        <v>1</v>
      </c>
      <c r="L12">
        <v>0.2529030384162681</v>
      </c>
      <c r="M12">
        <v>4.2</v>
      </c>
      <c r="N12">
        <v>7.3</v>
      </c>
      <c r="O12">
        <v>2.1</v>
      </c>
      <c r="P12">
        <v>13.04310711292182</v>
      </c>
      <c r="Q12">
        <v>13.115650153109073</v>
      </c>
      <c r="R12">
        <v>12.031175441541393</v>
      </c>
      <c r="S12">
        <v>13.31435433368731</v>
      </c>
    </row>
    <row r="13" spans="1:19">
      <c r="A13">
        <v>5</v>
      </c>
      <c r="B13">
        <v>14.060826062471799</v>
      </c>
      <c r="C13">
        <v>9.939178267130437</v>
      </c>
      <c r="D13">
        <v>20.865329778100438</v>
      </c>
      <c r="E13">
        <v>21.326296720801732</v>
      </c>
      <c r="F13">
        <v>14.108967542437828</v>
      </c>
      <c r="G13">
        <v>16.593416099726475</v>
      </c>
      <c r="H13">
        <v>26.068963804233739</v>
      </c>
      <c r="I13">
        <v>0</v>
      </c>
      <c r="J13">
        <v>1</v>
      </c>
      <c r="K13">
        <v>1</v>
      </c>
      <c r="L13">
        <v>0.12480243598874716</v>
      </c>
      <c r="M13">
        <v>11.2</v>
      </c>
      <c r="N13">
        <v>2.1</v>
      </c>
      <c r="O13">
        <v>4.2</v>
      </c>
      <c r="P13">
        <v>14.305652224702339</v>
      </c>
      <c r="Q13">
        <v>11.221117359816379</v>
      </c>
      <c r="R13">
        <v>15.118072196883126</v>
      </c>
      <c r="S13">
        <v>14.433334299020885</v>
      </c>
    </row>
    <row r="14" spans="1:19">
      <c r="A14">
        <v>6</v>
      </c>
      <c r="B14">
        <v>14.552939110366381</v>
      </c>
      <c r="C14">
        <v>6.3172293863182958</v>
      </c>
      <c r="D14">
        <v>19.561247534927862</v>
      </c>
      <c r="E14">
        <v>22.880345427420817</v>
      </c>
      <c r="F14">
        <v>2.0990672249905922</v>
      </c>
      <c r="G14">
        <v>8.6349127937287946</v>
      </c>
      <c r="H14">
        <v>24.170671244081298</v>
      </c>
      <c r="I14">
        <v>0</v>
      </c>
      <c r="J14">
        <v>0</v>
      </c>
      <c r="K14">
        <v>0</v>
      </c>
      <c r="L14">
        <v>0</v>
      </c>
      <c r="M14">
        <v>7.3</v>
      </c>
      <c r="N14">
        <v>11.2</v>
      </c>
      <c r="O14">
        <v>7.3</v>
      </c>
      <c r="P14">
        <v>14.596973702399717</v>
      </c>
      <c r="Q14">
        <v>11.452995272410035</v>
      </c>
      <c r="R14">
        <v>13.10153494578298</v>
      </c>
      <c r="S14">
        <v>12.974130235566982</v>
      </c>
    </row>
    <row r="15" spans="1:19">
      <c r="A15">
        <v>7</v>
      </c>
      <c r="B15">
        <v>13.657622267039869</v>
      </c>
      <c r="C15">
        <v>11.213237869509785</v>
      </c>
      <c r="D15">
        <v>25.638686317075834</v>
      </c>
      <c r="E15">
        <v>25.722757266641977</v>
      </c>
      <c r="F15">
        <v>6.8909565427761894</v>
      </c>
      <c r="G15">
        <v>22.868666941511041</v>
      </c>
      <c r="H15">
        <v>22.328322051842509</v>
      </c>
      <c r="I15">
        <v>0</v>
      </c>
      <c r="J15">
        <v>1</v>
      </c>
      <c r="K15">
        <v>0</v>
      </c>
      <c r="L15">
        <v>0</v>
      </c>
      <c r="M15">
        <v>7.3</v>
      </c>
      <c r="N15">
        <v>14.1</v>
      </c>
      <c r="O15">
        <v>4.2</v>
      </c>
      <c r="P15">
        <v>11.128480795134323</v>
      </c>
      <c r="Q15">
        <v>14.054554007769065</v>
      </c>
      <c r="R15">
        <v>10.654652990299947</v>
      </c>
      <c r="S15">
        <v>7.7402905338504642</v>
      </c>
    </row>
    <row r="16" spans="1:19">
      <c r="A16">
        <v>8</v>
      </c>
      <c r="B16">
        <v>14.343743660229665</v>
      </c>
      <c r="C16">
        <v>8.8990931196019734</v>
      </c>
      <c r="D16">
        <v>19.180843565556664</v>
      </c>
      <c r="E16">
        <v>16.298383691477483</v>
      </c>
      <c r="F16">
        <v>14.10579508617236</v>
      </c>
      <c r="G16">
        <v>27.795438175094748</v>
      </c>
      <c r="H16">
        <v>21.245147647303373</v>
      </c>
      <c r="I16">
        <v>0</v>
      </c>
      <c r="J16">
        <v>1</v>
      </c>
      <c r="K16">
        <v>0</v>
      </c>
      <c r="L16">
        <v>0</v>
      </c>
      <c r="M16">
        <v>2.1</v>
      </c>
      <c r="N16">
        <v>14.1</v>
      </c>
      <c r="O16">
        <v>2.1</v>
      </c>
      <c r="P16">
        <v>13.727958301056342</v>
      </c>
      <c r="Q16">
        <v>11.776331255718704</v>
      </c>
      <c r="R16">
        <v>14.68198831203736</v>
      </c>
      <c r="S16">
        <v>9.911323883046494</v>
      </c>
    </row>
    <row r="17" spans="1:19">
      <c r="A17">
        <v>9</v>
      </c>
      <c r="B17">
        <v>16.448690087592389</v>
      </c>
      <c r="C17">
        <v>12.45667270983259</v>
      </c>
      <c r="D17">
        <v>19.388080200734027</v>
      </c>
      <c r="E17">
        <v>16.116052840564084</v>
      </c>
      <c r="F17">
        <v>13.863666506927382</v>
      </c>
      <c r="G17">
        <v>14.864911441678968</v>
      </c>
      <c r="H17">
        <v>24.939159381386197</v>
      </c>
      <c r="I17">
        <v>0</v>
      </c>
      <c r="J17">
        <v>0</v>
      </c>
      <c r="K17">
        <v>0</v>
      </c>
      <c r="L17">
        <v>0</v>
      </c>
      <c r="M17">
        <v>14.1</v>
      </c>
      <c r="N17">
        <v>2.1</v>
      </c>
      <c r="O17">
        <v>2.1</v>
      </c>
      <c r="P17">
        <v>10.624825134469992</v>
      </c>
      <c r="Q17">
        <v>10.98130027493529</v>
      </c>
      <c r="R17">
        <v>14.204723987531992</v>
      </c>
      <c r="S17">
        <v>14.556359381231012</v>
      </c>
    </row>
    <row r="18" spans="1:19">
      <c r="A18">
        <v>10</v>
      </c>
      <c r="B18">
        <v>17.163346378729528</v>
      </c>
      <c r="C18">
        <v>13.101502083952422</v>
      </c>
      <c r="D18">
        <v>20.215806990442736</v>
      </c>
      <c r="E18">
        <v>19.871839138131222</v>
      </c>
      <c r="F18">
        <v>14.100895704127824</v>
      </c>
      <c r="G18">
        <v>26.053288091256203</v>
      </c>
      <c r="H18">
        <v>26.22737177217931</v>
      </c>
      <c r="I18">
        <v>0</v>
      </c>
      <c r="J18">
        <v>1</v>
      </c>
      <c r="K18">
        <v>0</v>
      </c>
      <c r="L18">
        <v>0</v>
      </c>
      <c r="M18">
        <v>4.2</v>
      </c>
      <c r="N18">
        <v>7.3</v>
      </c>
      <c r="O18">
        <v>7.3</v>
      </c>
      <c r="P18">
        <v>11.252438200770357</v>
      </c>
      <c r="Q18">
        <v>14.975632374642876</v>
      </c>
      <c r="R18">
        <v>10.407519490956936</v>
      </c>
      <c r="S18">
        <v>12.427637349996644</v>
      </c>
    </row>
    <row r="19" spans="1:19">
      <c r="A19">
        <v>11</v>
      </c>
      <c r="B19">
        <v>8.3432205713221848</v>
      </c>
      <c r="C19">
        <v>15.411166714402187</v>
      </c>
      <c r="D19">
        <v>17.393119792052985</v>
      </c>
      <c r="E19">
        <v>24.192522750171356</v>
      </c>
      <c r="F19">
        <v>3.8126609439315882</v>
      </c>
      <c r="G19">
        <v>32.821615412080853</v>
      </c>
      <c r="H19">
        <v>28.620082545625319</v>
      </c>
      <c r="I19">
        <v>1</v>
      </c>
      <c r="J19">
        <v>0</v>
      </c>
      <c r="K19">
        <v>0</v>
      </c>
      <c r="L19">
        <v>0</v>
      </c>
      <c r="M19">
        <v>11.2</v>
      </c>
      <c r="N19">
        <v>2.1</v>
      </c>
      <c r="O19">
        <v>4.2</v>
      </c>
      <c r="P19">
        <v>10.800647857761717</v>
      </c>
      <c r="Q19">
        <v>12.523011945445933</v>
      </c>
      <c r="R19">
        <v>12.970339739241904</v>
      </c>
      <c r="S19">
        <v>12.535350368820668</v>
      </c>
    </row>
    <row r="20" spans="1:19">
      <c r="A20">
        <v>12</v>
      </c>
      <c r="B20">
        <v>8.6945065029651172</v>
      </c>
      <c r="C20">
        <v>10.49220571168517</v>
      </c>
      <c r="D20">
        <v>17.636011092835254</v>
      </c>
      <c r="E20">
        <v>17.099792575820665</v>
      </c>
      <c r="F20">
        <v>2.0908029368128167</v>
      </c>
      <c r="G20">
        <v>30.796988054094797</v>
      </c>
      <c r="H20">
        <v>20.117128428093469</v>
      </c>
      <c r="I20">
        <v>1</v>
      </c>
      <c r="J20">
        <v>1</v>
      </c>
      <c r="K20">
        <v>1</v>
      </c>
      <c r="L20">
        <v>0.31994521739611992</v>
      </c>
      <c r="M20">
        <v>11.2</v>
      </c>
      <c r="N20">
        <v>14.1</v>
      </c>
      <c r="O20">
        <v>14.1</v>
      </c>
      <c r="P20">
        <v>11.467763152772921</v>
      </c>
      <c r="Q20">
        <v>13.959623448074133</v>
      </c>
      <c r="R20">
        <v>11.144880055858296</v>
      </c>
      <c r="S20">
        <v>9.5352839336250117</v>
      </c>
    </row>
    <row r="21" spans="1:19">
      <c r="A21">
        <v>13</v>
      </c>
      <c r="B21">
        <v>16.67252518506081</v>
      </c>
      <c r="C21">
        <v>12.513933481384054</v>
      </c>
      <c r="D21">
        <v>23.245527729054661</v>
      </c>
      <c r="E21">
        <v>21.586137503614864</v>
      </c>
      <c r="F21">
        <v>2.6228196994198534</v>
      </c>
      <c r="G21">
        <v>18.165354106754801</v>
      </c>
      <c r="H21">
        <v>22.193555733140354</v>
      </c>
      <c r="I21">
        <v>0</v>
      </c>
      <c r="J21">
        <v>1</v>
      </c>
      <c r="K21">
        <v>0</v>
      </c>
      <c r="L21">
        <v>0</v>
      </c>
      <c r="M21">
        <v>4.2</v>
      </c>
      <c r="N21">
        <v>4.2</v>
      </c>
      <c r="O21">
        <v>14.1</v>
      </c>
      <c r="P21">
        <v>10.951955587206822</v>
      </c>
      <c r="Q21">
        <v>12.229627309411008</v>
      </c>
      <c r="R21">
        <v>13.795592330089729</v>
      </c>
      <c r="S21">
        <v>14.322208458066875</v>
      </c>
    </row>
    <row r="22" spans="1:19">
      <c r="A22">
        <v>14</v>
      </c>
      <c r="B22">
        <v>13.947281768253838</v>
      </c>
      <c r="C22">
        <v>15.164924698780506</v>
      </c>
      <c r="D22">
        <v>19.475380498161389</v>
      </c>
      <c r="E22">
        <v>16.710615859864141</v>
      </c>
      <c r="F22">
        <v>2.0963019710046478</v>
      </c>
      <c r="G22">
        <v>25.141961661843411</v>
      </c>
      <c r="H22">
        <v>19.855687707860262</v>
      </c>
      <c r="I22">
        <v>0</v>
      </c>
      <c r="J22">
        <v>0</v>
      </c>
      <c r="K22">
        <v>1</v>
      </c>
      <c r="L22">
        <v>0.33418978549591027</v>
      </c>
      <c r="M22">
        <v>7.3</v>
      </c>
      <c r="N22">
        <v>4.2</v>
      </c>
      <c r="O22">
        <v>7.3</v>
      </c>
      <c r="P22">
        <v>13.19334544775467</v>
      </c>
      <c r="Q22">
        <v>11.108262517418336</v>
      </c>
      <c r="R22">
        <v>11.344395226897362</v>
      </c>
      <c r="S22">
        <v>8.4959910248246384</v>
      </c>
    </row>
    <row r="23" spans="1:19">
      <c r="A23">
        <v>15</v>
      </c>
      <c r="B23">
        <v>10.669184609926116</v>
      </c>
      <c r="C23">
        <v>16.260109474884835</v>
      </c>
      <c r="D23">
        <v>20.76613388177784</v>
      </c>
      <c r="E23">
        <v>23.00640945890429</v>
      </c>
      <c r="F23">
        <v>14.107053796289733</v>
      </c>
      <c r="G23">
        <v>28.34449758278998</v>
      </c>
      <c r="H23">
        <v>26.291164074707265</v>
      </c>
      <c r="I23">
        <v>0</v>
      </c>
      <c r="J23">
        <v>1</v>
      </c>
      <c r="K23">
        <v>0</v>
      </c>
      <c r="L23">
        <v>0</v>
      </c>
      <c r="M23">
        <v>4.2</v>
      </c>
      <c r="N23">
        <v>4.2</v>
      </c>
      <c r="O23">
        <v>7.3</v>
      </c>
      <c r="P23">
        <v>11.964041538888699</v>
      </c>
      <c r="Q23">
        <v>10.353879797096054</v>
      </c>
      <c r="R23">
        <v>14.177456849760114</v>
      </c>
      <c r="S23">
        <v>9.9927253549600916</v>
      </c>
    </row>
    <row r="24" spans="1:19">
      <c r="A24">
        <v>16</v>
      </c>
      <c r="B24">
        <v>11.093330845945358</v>
      </c>
      <c r="C24">
        <v>10.294823242862435</v>
      </c>
      <c r="D24">
        <v>20.528293807108227</v>
      </c>
      <c r="E24">
        <v>17.654342677731805</v>
      </c>
      <c r="F24">
        <v>2.2963280911211221</v>
      </c>
      <c r="G24">
        <v>17.568794252195829</v>
      </c>
      <c r="H24">
        <v>29.437117395999156</v>
      </c>
      <c r="I24">
        <v>1</v>
      </c>
      <c r="J24">
        <v>0</v>
      </c>
      <c r="K24">
        <v>0</v>
      </c>
      <c r="L24">
        <v>0</v>
      </c>
      <c r="M24">
        <v>11.2</v>
      </c>
      <c r="N24">
        <v>11.2</v>
      </c>
      <c r="O24">
        <v>4.2</v>
      </c>
      <c r="P24">
        <v>10.401261869783848</v>
      </c>
      <c r="Q24">
        <v>14.410793188786711</v>
      </c>
      <c r="R24">
        <v>15.675238079443789</v>
      </c>
      <c r="S24">
        <v>11.230979713584627</v>
      </c>
    </row>
    <row r="25" spans="1:19">
      <c r="A25">
        <v>17</v>
      </c>
      <c r="B25">
        <v>6.6235384834985105</v>
      </c>
      <c r="C25">
        <v>19.627356411895565</v>
      </c>
      <c r="D25">
        <v>18.093883304583738</v>
      </c>
      <c r="E25">
        <v>18.545755100257583</v>
      </c>
      <c r="F25">
        <v>9.9467191947988987</v>
      </c>
      <c r="G25">
        <v>28.949629558646215</v>
      </c>
      <c r="H25">
        <v>30.323533739115124</v>
      </c>
      <c r="I25">
        <v>0</v>
      </c>
      <c r="J25">
        <v>0</v>
      </c>
      <c r="K25">
        <v>0</v>
      </c>
      <c r="L25">
        <v>0</v>
      </c>
      <c r="M25">
        <v>14.1</v>
      </c>
      <c r="N25">
        <v>2.1</v>
      </c>
      <c r="O25">
        <v>2.1</v>
      </c>
      <c r="P25">
        <v>12.246537325280062</v>
      </c>
      <c r="Q25">
        <v>13.058721024195338</v>
      </c>
      <c r="R25">
        <v>11.483312569851337</v>
      </c>
      <c r="S25">
        <v>13.477034930744459</v>
      </c>
    </row>
    <row r="26" spans="1:19">
      <c r="A26">
        <v>18</v>
      </c>
      <c r="B26">
        <v>14.95668198402428</v>
      </c>
      <c r="C26">
        <v>9.7913982969223063</v>
      </c>
      <c r="D26">
        <v>20.643943802659809</v>
      </c>
      <c r="E26">
        <v>24.547304442543997</v>
      </c>
      <c r="F26">
        <v>11.64055873788557</v>
      </c>
      <c r="G26">
        <v>26.278268955407533</v>
      </c>
      <c r="H26">
        <v>20.90530641893881</v>
      </c>
      <c r="I26">
        <v>0</v>
      </c>
      <c r="J26">
        <v>1</v>
      </c>
      <c r="K26">
        <v>0</v>
      </c>
      <c r="L26">
        <v>0</v>
      </c>
      <c r="M26">
        <v>11.2</v>
      </c>
      <c r="N26">
        <v>7.3</v>
      </c>
      <c r="O26">
        <v>2.1</v>
      </c>
      <c r="P26">
        <v>14.07732361122692</v>
      </c>
      <c r="Q26">
        <v>13.715713402880519</v>
      </c>
      <c r="R26">
        <v>11.777624524981265</v>
      </c>
      <c r="S26">
        <v>11.764058380928812</v>
      </c>
    </row>
    <row r="27" spans="1:19">
      <c r="A27">
        <v>19</v>
      </c>
      <c r="B27">
        <v>9.3108596044734249</v>
      </c>
      <c r="C27">
        <v>11.814861173942885</v>
      </c>
      <c r="D27">
        <v>20.375048662481301</v>
      </c>
      <c r="E27">
        <v>24.017672193443588</v>
      </c>
      <c r="F27">
        <v>14.10641235248335</v>
      </c>
      <c r="G27">
        <v>27.033364056377597</v>
      </c>
      <c r="H27">
        <v>25.36356474823803</v>
      </c>
      <c r="I27">
        <v>0</v>
      </c>
      <c r="J27">
        <v>1</v>
      </c>
      <c r="K27">
        <v>1</v>
      </c>
      <c r="L27">
        <v>0.51123874031082694</v>
      </c>
      <c r="M27">
        <v>7.3</v>
      </c>
      <c r="N27">
        <v>14.1</v>
      </c>
      <c r="O27">
        <v>2.1</v>
      </c>
      <c r="P27">
        <v>12.16591459495919</v>
      </c>
      <c r="Q27">
        <v>11.502268367661529</v>
      </c>
      <c r="R27">
        <v>10.723483107110903</v>
      </c>
      <c r="S27">
        <v>13.181160096455436</v>
      </c>
    </row>
    <row r="28" spans="1:19">
      <c r="A28">
        <v>20</v>
      </c>
      <c r="B28">
        <v>5.5152506220655635</v>
      </c>
      <c r="C28">
        <v>13.003907504050039</v>
      </c>
      <c r="D28">
        <v>18.453583117699672</v>
      </c>
      <c r="E28">
        <v>20.970786384233616</v>
      </c>
      <c r="F28">
        <v>7.6129940564134149</v>
      </c>
      <c r="G28">
        <v>27.923108237593429</v>
      </c>
      <c r="H28">
        <v>28.262985960167203</v>
      </c>
      <c r="I28">
        <v>0</v>
      </c>
      <c r="J28">
        <v>1</v>
      </c>
      <c r="K28">
        <v>0</v>
      </c>
      <c r="L28">
        <v>0</v>
      </c>
      <c r="M28">
        <v>2.1</v>
      </c>
      <c r="N28">
        <v>14.1</v>
      </c>
      <c r="O28">
        <v>2.1</v>
      </c>
      <c r="P28">
        <v>11.924721091077929</v>
      </c>
      <c r="Q28">
        <v>11.923481607374651</v>
      </c>
      <c r="R28">
        <v>14.403596192138114</v>
      </c>
      <c r="S28">
        <v>12.174702902072919</v>
      </c>
    </row>
    <row r="29" spans="1:19">
      <c r="A29">
        <v>21</v>
      </c>
      <c r="B29">
        <v>8.7737157059190132</v>
      </c>
      <c r="C29">
        <v>12.24826732849429</v>
      </c>
      <c r="D29">
        <v>19.71485101478239</v>
      </c>
      <c r="E29">
        <v>17.820758840946624</v>
      </c>
      <c r="F29">
        <v>12.002106185980864</v>
      </c>
      <c r="G29">
        <v>18.493287149608474</v>
      </c>
      <c r="H29">
        <v>25.885910256500274</v>
      </c>
      <c r="I29">
        <v>0</v>
      </c>
      <c r="J29">
        <v>0</v>
      </c>
      <c r="K29">
        <v>0</v>
      </c>
      <c r="L29">
        <v>0</v>
      </c>
      <c r="M29">
        <v>14.1</v>
      </c>
      <c r="N29">
        <v>2.1</v>
      </c>
      <c r="O29">
        <v>2.1</v>
      </c>
      <c r="P29">
        <v>13.106447069486533</v>
      </c>
      <c r="Q29">
        <v>11.062964856573055</v>
      </c>
      <c r="R29">
        <v>10.960503835807451</v>
      </c>
      <c r="S29">
        <v>4.9371979134712483</v>
      </c>
    </row>
    <row r="30" spans="1:19">
      <c r="A30">
        <v>22</v>
      </c>
      <c r="B30">
        <v>7.5749379416636513</v>
      </c>
      <c r="C30">
        <v>16.063151337640164</v>
      </c>
      <c r="D30">
        <v>19.136375283883915</v>
      </c>
      <c r="E30">
        <v>20.864362928761025</v>
      </c>
      <c r="F30">
        <v>9.1685258717517204</v>
      </c>
      <c r="G30">
        <v>19.164851994719445</v>
      </c>
      <c r="H30">
        <v>15.412478770095051</v>
      </c>
      <c r="I30">
        <v>0</v>
      </c>
      <c r="J30">
        <v>0</v>
      </c>
      <c r="K30">
        <v>0</v>
      </c>
      <c r="L30">
        <v>0</v>
      </c>
      <c r="M30">
        <v>2.1</v>
      </c>
      <c r="N30">
        <v>2.1</v>
      </c>
      <c r="O30">
        <v>7.3</v>
      </c>
      <c r="P30">
        <v>14.551184068148354</v>
      </c>
      <c r="Q30">
        <v>10.231810808273673</v>
      </c>
      <c r="R30">
        <v>12.795417057929244</v>
      </c>
      <c r="S30">
        <v>8.9208616318234064</v>
      </c>
    </row>
    <row r="31" spans="1:19">
      <c r="A31">
        <v>23</v>
      </c>
      <c r="B31">
        <v>16.990607559667112</v>
      </c>
      <c r="C31">
        <v>5.9749019544513207</v>
      </c>
      <c r="D31">
        <v>20.085625502360596</v>
      </c>
      <c r="E31">
        <v>21.209938683231353</v>
      </c>
      <c r="F31">
        <v>2.0932333509009875</v>
      </c>
      <c r="G31">
        <v>28.482780091338231</v>
      </c>
      <c r="H31">
        <v>26.968786688101702</v>
      </c>
      <c r="I31">
        <v>0</v>
      </c>
      <c r="J31">
        <v>0</v>
      </c>
      <c r="K31">
        <v>1</v>
      </c>
      <c r="L31">
        <v>0.39207632987854923</v>
      </c>
      <c r="M31">
        <v>14.1</v>
      </c>
      <c r="N31">
        <v>11.2</v>
      </c>
      <c r="O31">
        <v>4.2</v>
      </c>
      <c r="P31">
        <v>10.040126037880842</v>
      </c>
      <c r="Q31">
        <v>12.183707521187177</v>
      </c>
      <c r="R31">
        <v>12.090235029304464</v>
      </c>
      <c r="S31">
        <v>12.273566666747367</v>
      </c>
    </row>
    <row r="32" spans="1:19">
      <c r="A32">
        <v>24</v>
      </c>
      <c r="B32">
        <v>10.326129762555038</v>
      </c>
      <c r="C32">
        <v>7.287051549783687</v>
      </c>
      <c r="D32">
        <v>14.719681141597373</v>
      </c>
      <c r="E32">
        <v>19.478319415950882</v>
      </c>
      <c r="F32">
        <v>8.7828093769768731</v>
      </c>
      <c r="G32">
        <v>26.364251832697068</v>
      </c>
      <c r="H32">
        <v>27.688303279133578</v>
      </c>
      <c r="I32">
        <v>0</v>
      </c>
      <c r="J32">
        <v>0</v>
      </c>
      <c r="K32">
        <v>0</v>
      </c>
      <c r="L32">
        <v>0</v>
      </c>
      <c r="M32">
        <v>11.2</v>
      </c>
      <c r="N32">
        <v>4.2</v>
      </c>
      <c r="O32">
        <v>7.3</v>
      </c>
      <c r="P32">
        <v>14.152185450943561</v>
      </c>
      <c r="Q32">
        <v>10.460403489247241</v>
      </c>
      <c r="R32">
        <v>12.573998333293474</v>
      </c>
      <c r="S32">
        <v>8.3589083899203676</v>
      </c>
    </row>
    <row r="33" spans="1:19">
      <c r="A33">
        <v>25</v>
      </c>
      <c r="B33">
        <v>11.786275921328057</v>
      </c>
      <c r="C33">
        <v>8.7408674655111671</v>
      </c>
      <c r="D33">
        <v>23.064712486585698</v>
      </c>
      <c r="E33">
        <v>16.763343464069692</v>
      </c>
      <c r="F33">
        <v>14.103969589854817</v>
      </c>
      <c r="G33">
        <v>26.790799541329765</v>
      </c>
      <c r="H33">
        <v>20.526683104559609</v>
      </c>
      <c r="I33">
        <v>1</v>
      </c>
      <c r="J33">
        <v>0</v>
      </c>
      <c r="K33">
        <v>0</v>
      </c>
      <c r="L33">
        <v>0</v>
      </c>
      <c r="M33">
        <v>14.1</v>
      </c>
      <c r="N33">
        <v>11.2</v>
      </c>
      <c r="O33">
        <v>11.2</v>
      </c>
      <c r="P33">
        <v>12.816035747340511</v>
      </c>
      <c r="Q33">
        <v>11.394473129572777</v>
      </c>
      <c r="R33">
        <v>12.4425480488723</v>
      </c>
      <c r="S33">
        <v>13.872317095949318</v>
      </c>
    </row>
    <row r="34" spans="1:19">
      <c r="A34">
        <v>26</v>
      </c>
      <c r="B34">
        <v>6.7592874451562039</v>
      </c>
      <c r="C34">
        <v>9.9552662300074637</v>
      </c>
      <c r="D34">
        <v>21.586850032601106</v>
      </c>
      <c r="E34">
        <v>19.623320485172663</v>
      </c>
      <c r="F34">
        <v>6.0533762652364977</v>
      </c>
      <c r="G34">
        <v>26.654876157897409</v>
      </c>
      <c r="H34">
        <v>20.602145778528126</v>
      </c>
      <c r="I34">
        <v>0</v>
      </c>
      <c r="J34">
        <v>0</v>
      </c>
      <c r="K34">
        <v>0</v>
      </c>
      <c r="L34">
        <v>0</v>
      </c>
      <c r="M34">
        <v>4.2</v>
      </c>
      <c r="N34">
        <v>7.3</v>
      </c>
      <c r="O34">
        <v>2.1</v>
      </c>
      <c r="P34">
        <v>11.740272638128241</v>
      </c>
      <c r="Q34">
        <v>13.922876154197253</v>
      </c>
      <c r="R34">
        <v>12.696990914218848</v>
      </c>
      <c r="S34">
        <v>10.794270944672428</v>
      </c>
    </row>
    <row r="35" spans="1:19">
      <c r="A35">
        <v>27</v>
      </c>
      <c r="B35">
        <v>19.004530286720147</v>
      </c>
      <c r="C35">
        <v>5.6537634788206228</v>
      </c>
      <c r="D35">
        <v>19.033943496995146</v>
      </c>
      <c r="E35">
        <v>20.254512320654886</v>
      </c>
      <c r="F35">
        <v>4.0915537826196653</v>
      </c>
      <c r="G35">
        <v>25.621156296317796</v>
      </c>
      <c r="H35">
        <v>22.55288570931836</v>
      </c>
      <c r="I35">
        <v>0</v>
      </c>
      <c r="J35">
        <v>0</v>
      </c>
      <c r="K35">
        <v>0</v>
      </c>
      <c r="L35">
        <v>0</v>
      </c>
      <c r="M35">
        <v>7.3</v>
      </c>
      <c r="N35">
        <v>4.2</v>
      </c>
      <c r="O35">
        <v>2.1</v>
      </c>
      <c r="P35">
        <v>13.522491947518199</v>
      </c>
      <c r="Q35">
        <v>13.624422115933015</v>
      </c>
      <c r="R35">
        <v>10.340530613066688</v>
      </c>
      <c r="S35">
        <v>11.453412086661448</v>
      </c>
    </row>
    <row r="36" spans="1:19">
      <c r="A36">
        <v>28</v>
      </c>
      <c r="B36">
        <v>11.540232140021452</v>
      </c>
      <c r="C36">
        <v>7.8768958419624013</v>
      </c>
      <c r="D36">
        <v>22.927439253098498</v>
      </c>
      <c r="E36">
        <v>22.324998811527507</v>
      </c>
      <c r="F36">
        <v>2.6529885018868349</v>
      </c>
      <c r="G36">
        <v>29.34207184486975</v>
      </c>
      <c r="H36">
        <v>26.99347118573661</v>
      </c>
      <c r="I36">
        <v>0</v>
      </c>
      <c r="J36">
        <v>1</v>
      </c>
      <c r="K36">
        <v>0</v>
      </c>
      <c r="L36">
        <v>0</v>
      </c>
      <c r="M36">
        <v>7.3</v>
      </c>
      <c r="N36">
        <v>11.2</v>
      </c>
      <c r="O36">
        <v>4.2</v>
      </c>
      <c r="P36">
        <v>11.455762111874483</v>
      </c>
      <c r="Q36">
        <v>11.833055792278087</v>
      </c>
      <c r="R36">
        <v>12.115672641434449</v>
      </c>
      <c r="S36">
        <v>9.7192114126189217</v>
      </c>
    </row>
    <row r="37" spans="1:19">
      <c r="A37">
        <v>29</v>
      </c>
      <c r="B37">
        <v>8.005072362314694</v>
      </c>
      <c r="C37">
        <v>9.0264926247127573</v>
      </c>
      <c r="D37">
        <v>23.177142539855037</v>
      </c>
      <c r="E37">
        <v>19.085210241263724</v>
      </c>
      <c r="F37">
        <v>7.4190257191015458</v>
      </c>
      <c r="G37">
        <v>24.532746384120824</v>
      </c>
      <c r="H37">
        <v>16.594008130148879</v>
      </c>
      <c r="I37">
        <v>0</v>
      </c>
      <c r="J37">
        <v>1</v>
      </c>
      <c r="K37">
        <v>1</v>
      </c>
      <c r="L37">
        <v>0.27229342945206292</v>
      </c>
      <c r="M37">
        <v>11.2</v>
      </c>
      <c r="N37">
        <v>14.1</v>
      </c>
      <c r="O37">
        <v>7.3</v>
      </c>
      <c r="P37">
        <v>10.117373694226508</v>
      </c>
      <c r="Q37">
        <v>13.017620876714277</v>
      </c>
      <c r="R37">
        <v>12.301257821537057</v>
      </c>
      <c r="S37">
        <v>13.6189422198399</v>
      </c>
    </row>
    <row r="38" spans="1:19">
      <c r="A38">
        <v>30</v>
      </c>
      <c r="B38">
        <v>17.004112003034471</v>
      </c>
      <c r="C38">
        <v>6.0946969797240325</v>
      </c>
      <c r="D38">
        <v>21.696658824449067</v>
      </c>
      <c r="E38">
        <v>22.306379062914655</v>
      </c>
      <c r="F38">
        <v>7.1413802424239421</v>
      </c>
      <c r="G38">
        <v>23.73625697786364</v>
      </c>
      <c r="H38">
        <v>6.4184882572604449</v>
      </c>
      <c r="I38">
        <v>0</v>
      </c>
      <c r="J38">
        <v>0</v>
      </c>
      <c r="K38">
        <v>0</v>
      </c>
      <c r="L38">
        <v>0</v>
      </c>
      <c r="M38">
        <v>4.2</v>
      </c>
      <c r="N38">
        <v>14.1</v>
      </c>
      <c r="O38">
        <v>11.2</v>
      </c>
      <c r="P38">
        <v>10.987256833235815</v>
      </c>
      <c r="Q38">
        <v>10.054434685789772</v>
      </c>
      <c r="R38">
        <v>13.472378859035061</v>
      </c>
      <c r="S38">
        <v>11.877128312052545</v>
      </c>
    </row>
    <row r="39" spans="1:19">
      <c r="A39">
        <v>31</v>
      </c>
      <c r="B39">
        <v>18.37980769469398</v>
      </c>
      <c r="C39">
        <v>9.062182560274886</v>
      </c>
      <c r="D39">
        <v>17.291520012571134</v>
      </c>
      <c r="E39">
        <v>21.865508603342739</v>
      </c>
      <c r="F39">
        <v>12.60848234940867</v>
      </c>
      <c r="G39">
        <v>28.185678797192836</v>
      </c>
      <c r="H39">
        <v>23.091830348799707</v>
      </c>
      <c r="I39">
        <v>0</v>
      </c>
      <c r="J39">
        <v>0</v>
      </c>
      <c r="K39">
        <v>1</v>
      </c>
      <c r="L39">
        <v>0.39619199928645787</v>
      </c>
      <c r="M39">
        <v>14.1</v>
      </c>
      <c r="N39">
        <v>11.2</v>
      </c>
      <c r="O39">
        <v>7.3</v>
      </c>
      <c r="P39">
        <v>14.376190306152161</v>
      </c>
      <c r="Q39">
        <v>13.581756333204547</v>
      </c>
      <c r="R39">
        <v>11.948577352847659</v>
      </c>
      <c r="S39">
        <v>11.285480452405872</v>
      </c>
    </row>
    <row r="40" spans="1:19">
      <c r="A40">
        <v>32</v>
      </c>
      <c r="B40">
        <v>14.280789872522185</v>
      </c>
      <c r="C40">
        <v>12.782067745698631</v>
      </c>
      <c r="D40">
        <v>18.841578925090648</v>
      </c>
      <c r="E40">
        <v>21.83369873123344</v>
      </c>
      <c r="F40">
        <v>10.216458357540297</v>
      </c>
      <c r="G40">
        <v>25.970490177990612</v>
      </c>
      <c r="H40">
        <v>26.0397118705251</v>
      </c>
      <c r="I40">
        <v>0</v>
      </c>
      <c r="J40">
        <v>0</v>
      </c>
      <c r="K40">
        <v>0</v>
      </c>
      <c r="L40">
        <v>0</v>
      </c>
      <c r="M40">
        <v>14.1</v>
      </c>
      <c r="N40">
        <v>7.3</v>
      </c>
      <c r="O40">
        <v>2.1</v>
      </c>
      <c r="P40">
        <v>12.110009527994743</v>
      </c>
      <c r="Q40">
        <v>10.215534525884804</v>
      </c>
      <c r="R40">
        <v>11.06242210213183</v>
      </c>
      <c r="S40">
        <v>11.172025963161014</v>
      </c>
    </row>
    <row r="41" spans="1:19">
      <c r="A41">
        <v>33</v>
      </c>
      <c r="B41">
        <v>19.135840850052389</v>
      </c>
      <c r="C41">
        <v>5.0811575395709738</v>
      </c>
      <c r="D41">
        <v>17.50555382132492</v>
      </c>
      <c r="E41">
        <v>18.043814760486526</v>
      </c>
      <c r="F41">
        <v>7.85168373511212</v>
      </c>
      <c r="G41">
        <v>21.591733921722128</v>
      </c>
      <c r="H41">
        <v>15.578774871737275</v>
      </c>
      <c r="I41">
        <v>1</v>
      </c>
      <c r="J41">
        <v>0</v>
      </c>
      <c r="K41">
        <v>0</v>
      </c>
      <c r="L41">
        <v>0</v>
      </c>
      <c r="M41">
        <v>11.2</v>
      </c>
      <c r="N41">
        <v>2.1</v>
      </c>
      <c r="O41">
        <v>2.1</v>
      </c>
      <c r="P41">
        <v>13.841254861569293</v>
      </c>
      <c r="Q41">
        <v>12.117116228823717</v>
      </c>
      <c r="R41">
        <v>10.19829584238723</v>
      </c>
      <c r="S41">
        <v>11.090726163551787</v>
      </c>
    </row>
    <row r="42" spans="1:19">
      <c r="A42">
        <v>34</v>
      </c>
      <c r="B42">
        <v>5.8817721952525366</v>
      </c>
      <c r="C42">
        <v>19.025552963250213</v>
      </c>
      <c r="D42">
        <v>24.12012707590868</v>
      </c>
      <c r="E42">
        <v>25.300176430723365</v>
      </c>
      <c r="F42">
        <v>4.3402564613544987</v>
      </c>
      <c r="G42">
        <v>25.218993238265867</v>
      </c>
      <c r="H42">
        <v>27.402128958347102</v>
      </c>
      <c r="I42">
        <v>0</v>
      </c>
      <c r="J42">
        <v>0</v>
      </c>
      <c r="K42">
        <v>1</v>
      </c>
      <c r="L42">
        <v>0.73706802363625445</v>
      </c>
      <c r="M42">
        <v>4.2</v>
      </c>
      <c r="N42">
        <v>11.2</v>
      </c>
      <c r="O42">
        <v>11.2</v>
      </c>
      <c r="P42">
        <v>13.578378396903952</v>
      </c>
      <c r="Q42">
        <v>12.613189366682535</v>
      </c>
      <c r="R42">
        <v>12.228692715908238</v>
      </c>
      <c r="S42">
        <v>14.645729644621817</v>
      </c>
    </row>
    <row r="43" spans="1:19">
      <c r="A43">
        <v>35</v>
      </c>
      <c r="B43">
        <v>6.9564694885295975</v>
      </c>
      <c r="C43">
        <v>7.8439923393176851</v>
      </c>
      <c r="D43">
        <v>14.920551126741824</v>
      </c>
      <c r="E43">
        <v>23.642238198229752</v>
      </c>
      <c r="F43">
        <v>12.228796959850889</v>
      </c>
      <c r="G43">
        <v>28.744749795770979</v>
      </c>
      <c r="H43">
        <v>25.793231033617722</v>
      </c>
      <c r="I43">
        <v>0</v>
      </c>
      <c r="J43">
        <v>0</v>
      </c>
      <c r="K43">
        <v>0</v>
      </c>
      <c r="L43">
        <v>0</v>
      </c>
      <c r="M43">
        <v>14.1</v>
      </c>
      <c r="N43">
        <v>11.2</v>
      </c>
      <c r="O43">
        <v>2.1</v>
      </c>
      <c r="P43">
        <v>10.535734661308972</v>
      </c>
      <c r="Q43">
        <v>14.280887572241854</v>
      </c>
      <c r="R43">
        <v>14.776943384852427</v>
      </c>
      <c r="S43">
        <v>13.381895770307043</v>
      </c>
    </row>
    <row r="44" spans="1:19">
      <c r="A44">
        <v>36</v>
      </c>
      <c r="B44">
        <v>14.655964562961824</v>
      </c>
      <c r="C44">
        <v>9.4046133953157387</v>
      </c>
      <c r="D44">
        <v>16.555705649830756</v>
      </c>
      <c r="E44">
        <v>23.187662687570477</v>
      </c>
      <c r="F44">
        <v>8.9399061033746481</v>
      </c>
      <c r="G44">
        <v>28.177105735060742</v>
      </c>
      <c r="H44">
        <v>13.955146344495633</v>
      </c>
      <c r="I44">
        <v>0</v>
      </c>
      <c r="J44">
        <v>1</v>
      </c>
      <c r="K44">
        <v>0</v>
      </c>
      <c r="L44">
        <v>0</v>
      </c>
      <c r="M44">
        <v>14.1</v>
      </c>
      <c r="N44">
        <v>11.2</v>
      </c>
      <c r="O44">
        <v>2.1</v>
      </c>
      <c r="P44">
        <v>11.095920982186566</v>
      </c>
      <c r="Q44">
        <v>10.733216211366498</v>
      </c>
      <c r="R44">
        <v>11.416604852374919</v>
      </c>
      <c r="S44">
        <v>8.8860378540243659</v>
      </c>
    </row>
    <row r="45" spans="1:19">
      <c r="A45">
        <v>37</v>
      </c>
      <c r="B45">
        <v>17.651462344022342</v>
      </c>
      <c r="C45">
        <v>17.423453178809361</v>
      </c>
      <c r="D45">
        <v>24.885704711672801</v>
      </c>
      <c r="E45">
        <v>14.907453476162512</v>
      </c>
      <c r="F45">
        <v>5.0526825113635709</v>
      </c>
      <c r="G45">
        <v>27.697597641930734</v>
      </c>
      <c r="H45">
        <v>25.290519705133956</v>
      </c>
      <c r="I45">
        <v>0</v>
      </c>
      <c r="J45">
        <v>0</v>
      </c>
      <c r="K45">
        <v>0</v>
      </c>
      <c r="L45">
        <v>0</v>
      </c>
      <c r="M45">
        <v>4.2</v>
      </c>
      <c r="N45">
        <v>2.1</v>
      </c>
      <c r="O45">
        <v>11.2</v>
      </c>
      <c r="P45">
        <v>12.642884064134929</v>
      </c>
      <c r="Q45">
        <v>10.131455743393518</v>
      </c>
      <c r="R45">
        <v>13.57667311713405</v>
      </c>
      <c r="S45">
        <v>14.194806552771492</v>
      </c>
    </row>
    <row r="46" spans="1:19">
      <c r="A46">
        <v>38</v>
      </c>
      <c r="B46">
        <v>8.2254830100865757</v>
      </c>
      <c r="C46">
        <v>16.476084232336394</v>
      </c>
      <c r="D46">
        <v>21.427552965152408</v>
      </c>
      <c r="E46">
        <v>21.087740833824505</v>
      </c>
      <c r="F46">
        <v>4.7570107211526516</v>
      </c>
      <c r="G46">
        <v>34.384302620331802</v>
      </c>
      <c r="H46">
        <v>23.529247896749382</v>
      </c>
      <c r="I46">
        <v>0</v>
      </c>
      <c r="J46">
        <v>0</v>
      </c>
      <c r="K46">
        <v>0</v>
      </c>
      <c r="L46">
        <v>0</v>
      </c>
      <c r="M46">
        <v>14.1</v>
      </c>
      <c r="N46">
        <v>4.2</v>
      </c>
      <c r="O46">
        <v>11.2</v>
      </c>
      <c r="P46">
        <v>12.943586277013132</v>
      </c>
      <c r="Q46">
        <v>13.860289934155496</v>
      </c>
      <c r="R46">
        <v>15.331801627114887</v>
      </c>
      <c r="S46">
        <v>13.657293757825546</v>
      </c>
    </row>
    <row r="47" spans="1:19">
      <c r="A47">
        <v>39</v>
      </c>
      <c r="B47">
        <v>7.9768813453910123</v>
      </c>
      <c r="C47">
        <v>18.304108047055571</v>
      </c>
      <c r="D47">
        <v>10.770690106783334</v>
      </c>
      <c r="E47">
        <v>18.39594688339545</v>
      </c>
      <c r="F47">
        <v>3.606183524225183</v>
      </c>
      <c r="G47">
        <v>21.092420468348301</v>
      </c>
      <c r="H47">
        <v>26.647775900098253</v>
      </c>
      <c r="I47">
        <v>0</v>
      </c>
      <c r="J47">
        <v>1</v>
      </c>
      <c r="K47">
        <v>0</v>
      </c>
      <c r="L47">
        <v>0</v>
      </c>
      <c r="M47">
        <v>7.3</v>
      </c>
      <c r="N47">
        <v>4.2</v>
      </c>
      <c r="O47">
        <v>7.3</v>
      </c>
      <c r="P47">
        <v>14.4461765162253</v>
      </c>
      <c r="Q47">
        <v>12.745638931470472</v>
      </c>
      <c r="R47">
        <v>14.29207656017878</v>
      </c>
      <c r="S47">
        <v>11.802839372903836</v>
      </c>
    </row>
    <row r="48" spans="1:19">
      <c r="A48">
        <v>40</v>
      </c>
      <c r="B48">
        <v>8.5880082373013735</v>
      </c>
      <c r="C48">
        <v>14.398758542840079</v>
      </c>
      <c r="D48">
        <v>25.122648546701953</v>
      </c>
      <c r="E48">
        <v>15.823835858274897</v>
      </c>
      <c r="F48">
        <v>13.349814029874935</v>
      </c>
      <c r="G48">
        <v>27.230671110215255</v>
      </c>
      <c r="H48">
        <v>17.493081108445352</v>
      </c>
      <c r="I48">
        <v>0</v>
      </c>
      <c r="J48">
        <v>0</v>
      </c>
      <c r="K48">
        <v>1</v>
      </c>
      <c r="L48">
        <v>0.78123420772171448</v>
      </c>
      <c r="M48">
        <v>14.1</v>
      </c>
      <c r="N48">
        <v>14.1</v>
      </c>
      <c r="O48">
        <v>2.1</v>
      </c>
      <c r="P48">
        <v>12.996261852022913</v>
      </c>
      <c r="Q48">
        <v>13.28619518491657</v>
      </c>
      <c r="R48">
        <v>10.856227908942097</v>
      </c>
      <c r="S48">
        <v>10.957101660359591</v>
      </c>
    </row>
    <row r="49" spans="1:19">
      <c r="A49">
        <v>41</v>
      </c>
      <c r="B49">
        <v>16.300011190050284</v>
      </c>
      <c r="C49">
        <v>17.719748125974963</v>
      </c>
      <c r="D49">
        <v>16.151814435229021</v>
      </c>
      <c r="E49">
        <v>21.439541861880496</v>
      </c>
      <c r="F49">
        <v>5.2158882626602159</v>
      </c>
      <c r="G49">
        <v>23.904263874297122</v>
      </c>
      <c r="H49">
        <v>29.78541026554408</v>
      </c>
      <c r="I49">
        <v>0</v>
      </c>
      <c r="J49">
        <v>0</v>
      </c>
      <c r="K49">
        <v>0</v>
      </c>
      <c r="L49">
        <v>0</v>
      </c>
      <c r="M49">
        <v>7.3</v>
      </c>
      <c r="N49">
        <v>4.2</v>
      </c>
      <c r="O49">
        <v>2.1</v>
      </c>
      <c r="P49">
        <v>10.063718188755145</v>
      </c>
      <c r="Q49">
        <v>12.667012308887895</v>
      </c>
      <c r="R49">
        <v>13.202627096994018</v>
      </c>
      <c r="S49">
        <v>14.979588997558238</v>
      </c>
    </row>
    <row r="50" spans="1:19">
      <c r="A50">
        <v>42</v>
      </c>
      <c r="B50">
        <v>7.3295283966882909</v>
      </c>
      <c r="C50">
        <v>15.615436234421898</v>
      </c>
      <c r="D50">
        <v>21.789717963460536</v>
      </c>
      <c r="E50">
        <v>17.538433077865747</v>
      </c>
      <c r="F50">
        <v>14.102750204718379</v>
      </c>
      <c r="G50">
        <v>26.481384400773141</v>
      </c>
      <c r="H50">
        <v>34.576217364308533</v>
      </c>
      <c r="I50">
        <v>0</v>
      </c>
      <c r="J50">
        <v>0</v>
      </c>
      <c r="K50">
        <v>0</v>
      </c>
      <c r="L50">
        <v>0</v>
      </c>
      <c r="M50">
        <v>2.1</v>
      </c>
      <c r="N50">
        <v>14.1</v>
      </c>
      <c r="O50">
        <v>4.2</v>
      </c>
      <c r="P50">
        <v>10.460910267335292</v>
      </c>
      <c r="Q50">
        <v>14.369490766185935</v>
      </c>
      <c r="R50">
        <v>13.449610145674173</v>
      </c>
      <c r="S50">
        <v>12.566093482301799</v>
      </c>
    </row>
    <row r="51" spans="1:19">
      <c r="A51">
        <v>43</v>
      </c>
      <c r="B51">
        <v>11.209050933657924</v>
      </c>
      <c r="C51">
        <v>17.555173762004166</v>
      </c>
      <c r="D51">
        <v>21.565798643955119</v>
      </c>
      <c r="E51">
        <v>13.790742076671124</v>
      </c>
      <c r="F51">
        <v>6.3930195580942133</v>
      </c>
      <c r="G51">
        <v>22.71080781613318</v>
      </c>
      <c r="H51">
        <v>19.217574648708009</v>
      </c>
      <c r="I51">
        <v>0</v>
      </c>
      <c r="J51">
        <v>0</v>
      </c>
      <c r="K51">
        <v>0</v>
      </c>
      <c r="L51">
        <v>0</v>
      </c>
      <c r="M51">
        <v>2.1</v>
      </c>
      <c r="N51">
        <v>14.1</v>
      </c>
      <c r="O51">
        <v>11.2</v>
      </c>
      <c r="P51">
        <v>11.332774235218421</v>
      </c>
      <c r="Q51">
        <v>10.797336048283283</v>
      </c>
      <c r="R51">
        <v>13.693472849792471</v>
      </c>
      <c r="S51">
        <v>12.798997633852577</v>
      </c>
    </row>
    <row r="52" spans="1:19">
      <c r="A52">
        <v>44</v>
      </c>
      <c r="B52">
        <v>7.4824781790684156</v>
      </c>
      <c r="C52">
        <v>19.986128232578309</v>
      </c>
      <c r="D52">
        <v>22.697801902573268</v>
      </c>
      <c r="E52">
        <v>21.542825744206052</v>
      </c>
      <c r="F52">
        <v>13.085920230584666</v>
      </c>
      <c r="G52">
        <v>11.046260358514317</v>
      </c>
      <c r="H52">
        <v>25.432798483528792</v>
      </c>
      <c r="I52">
        <v>0</v>
      </c>
      <c r="J52">
        <v>1</v>
      </c>
      <c r="K52">
        <v>0</v>
      </c>
      <c r="L52">
        <v>0</v>
      </c>
      <c r="M52">
        <v>4.2</v>
      </c>
      <c r="N52">
        <v>7.3</v>
      </c>
      <c r="O52">
        <v>4.2</v>
      </c>
      <c r="P52">
        <v>13.168539763349525</v>
      </c>
      <c r="Q52">
        <v>10.292045731525871</v>
      </c>
      <c r="R52">
        <v>16.543063006294545</v>
      </c>
      <c r="S52">
        <v>9.1207225691998843</v>
      </c>
    </row>
    <row r="53" spans="1:19">
      <c r="A53">
        <v>45</v>
      </c>
      <c r="B53">
        <v>5.4233454209224661</v>
      </c>
      <c r="C53">
        <v>7.2067841958852448</v>
      </c>
      <c r="D53">
        <v>26.289372171426088</v>
      </c>
      <c r="E53">
        <v>15.31933405479403</v>
      </c>
      <c r="F53">
        <v>2.8143374919319379</v>
      </c>
      <c r="G53">
        <v>29.855156039448087</v>
      </c>
      <c r="H53">
        <v>24.247372380640986</v>
      </c>
      <c r="I53">
        <v>1</v>
      </c>
      <c r="J53">
        <v>1</v>
      </c>
      <c r="K53">
        <v>0</v>
      </c>
      <c r="L53">
        <v>0</v>
      </c>
      <c r="M53">
        <v>14.1</v>
      </c>
      <c r="N53">
        <v>4.2</v>
      </c>
      <c r="O53">
        <v>4.2</v>
      </c>
      <c r="P53">
        <v>12.672634169526647</v>
      </c>
      <c r="Q53">
        <v>13.22159864072019</v>
      </c>
      <c r="R53">
        <v>16.288988947473626</v>
      </c>
      <c r="S53">
        <v>9.0850405121899094</v>
      </c>
    </row>
    <row r="54" spans="1:19">
      <c r="A54">
        <v>46</v>
      </c>
      <c r="B54">
        <v>12.067888861328338</v>
      </c>
      <c r="C54">
        <v>12.885854214682677</v>
      </c>
      <c r="D54">
        <v>17.020669544582752</v>
      </c>
      <c r="E54">
        <v>20.595112207347778</v>
      </c>
      <c r="F54">
        <v>3.1599833437125158</v>
      </c>
      <c r="G54">
        <v>18.821195163256199</v>
      </c>
      <c r="H54">
        <v>24.672624067029957</v>
      </c>
      <c r="I54">
        <v>0</v>
      </c>
      <c r="J54">
        <v>0</v>
      </c>
      <c r="K54">
        <v>0</v>
      </c>
      <c r="L54">
        <v>0</v>
      </c>
      <c r="M54">
        <v>4.2</v>
      </c>
      <c r="N54">
        <v>11.2</v>
      </c>
      <c r="O54">
        <v>11.2</v>
      </c>
      <c r="P54">
        <v>13.431007352822483</v>
      </c>
      <c r="Q54">
        <v>10.846247758419642</v>
      </c>
      <c r="R54">
        <v>16.723741050572198</v>
      </c>
      <c r="S54">
        <v>10.072794776196071</v>
      </c>
    </row>
    <row r="55" spans="1:19">
      <c r="A55">
        <v>47</v>
      </c>
      <c r="B55">
        <v>12.623030735988408</v>
      </c>
      <c r="C55">
        <v>16.597768989845129</v>
      </c>
      <c r="D55">
        <v>17.787918624580968</v>
      </c>
      <c r="E55">
        <v>16.576230407239187</v>
      </c>
      <c r="F55">
        <v>13.638533554698462</v>
      </c>
      <c r="G55">
        <v>20.141487925037609</v>
      </c>
      <c r="H55">
        <v>18.679673810486221</v>
      </c>
      <c r="I55">
        <v>0</v>
      </c>
      <c r="J55">
        <v>0</v>
      </c>
      <c r="K55">
        <v>0</v>
      </c>
      <c r="L55">
        <v>0</v>
      </c>
      <c r="M55">
        <v>7.3</v>
      </c>
      <c r="N55">
        <v>14.1</v>
      </c>
      <c r="O55">
        <v>14.1</v>
      </c>
      <c r="P55">
        <v>12.406340796298254</v>
      </c>
      <c r="Q55">
        <v>10.540781484390841</v>
      </c>
      <c r="R55">
        <v>13.962228979914711</v>
      </c>
      <c r="S55">
        <v>14.150210640071339</v>
      </c>
    </row>
    <row r="56" spans="1:19">
      <c r="A56">
        <v>48</v>
      </c>
      <c r="B56">
        <v>19.506654327341042</v>
      </c>
      <c r="C56">
        <v>10.120880838802755</v>
      </c>
      <c r="D56">
        <v>18.545670351501762</v>
      </c>
      <c r="E56">
        <v>22.027744489797222</v>
      </c>
      <c r="F56">
        <v>14.071377297396859</v>
      </c>
      <c r="G56">
        <v>17.394734308685269</v>
      </c>
      <c r="H56">
        <v>24.432227794625835</v>
      </c>
      <c r="I56">
        <v>0</v>
      </c>
      <c r="J56">
        <v>0</v>
      </c>
      <c r="K56">
        <v>0</v>
      </c>
      <c r="L56">
        <v>0</v>
      </c>
      <c r="M56">
        <v>14.1</v>
      </c>
      <c r="N56">
        <v>11.2</v>
      </c>
      <c r="O56">
        <v>7.3</v>
      </c>
      <c r="P56">
        <v>13.981741076273469</v>
      </c>
      <c r="Q56">
        <v>14.692014902652867</v>
      </c>
      <c r="R56">
        <v>12.493372677779794</v>
      </c>
      <c r="S56">
        <v>13.740436413197685</v>
      </c>
    </row>
    <row r="57" spans="1:19">
      <c r="A57">
        <v>49</v>
      </c>
      <c r="B57">
        <v>11.423370733606482</v>
      </c>
      <c r="C57">
        <v>18.854893264827528</v>
      </c>
      <c r="D57">
        <v>21.030213557828102</v>
      </c>
      <c r="E57">
        <v>15.649522577811755</v>
      </c>
      <c r="F57">
        <v>5.9013007613914787</v>
      </c>
      <c r="G57">
        <v>30.115994589166579</v>
      </c>
      <c r="H57">
        <v>27.829314061543389</v>
      </c>
      <c r="I57">
        <v>1</v>
      </c>
      <c r="J57">
        <v>0</v>
      </c>
      <c r="K57">
        <v>0</v>
      </c>
      <c r="L57">
        <v>0</v>
      </c>
      <c r="M57">
        <v>2.1</v>
      </c>
      <c r="N57">
        <v>7.3</v>
      </c>
      <c r="O57">
        <v>2.1</v>
      </c>
      <c r="P57">
        <v>10.757187447048707</v>
      </c>
      <c r="Q57">
        <v>10.916631962027008</v>
      </c>
      <c r="R57">
        <v>10.481880252242631</v>
      </c>
      <c r="S57">
        <v>7.884082695272685</v>
      </c>
    </row>
    <row r="58" spans="1:19">
      <c r="A58">
        <v>50</v>
      </c>
      <c r="B58">
        <v>12.284951750953905</v>
      </c>
      <c r="C58">
        <v>19.358227322264163</v>
      </c>
      <c r="D58">
        <v>23.609894551252577</v>
      </c>
      <c r="E58">
        <v>18.460014445122034</v>
      </c>
      <c r="F58">
        <v>12.885005662966288</v>
      </c>
      <c r="G58">
        <v>26.895490418158342</v>
      </c>
      <c r="H58">
        <v>18.386963708145846</v>
      </c>
      <c r="I58">
        <v>0</v>
      </c>
      <c r="J58">
        <v>0</v>
      </c>
      <c r="K58">
        <v>1</v>
      </c>
      <c r="L58">
        <v>0.15235404798489857</v>
      </c>
      <c r="M58">
        <v>4.2</v>
      </c>
      <c r="N58">
        <v>4.2</v>
      </c>
      <c r="O58">
        <v>2.1</v>
      </c>
      <c r="P58">
        <v>11.167469960484402</v>
      </c>
      <c r="Q58">
        <v>12.766021616780137</v>
      </c>
      <c r="R58">
        <v>13.37509164455483</v>
      </c>
      <c r="S58">
        <v>9.3472793207557352</v>
      </c>
    </row>
    <row r="59" spans="1:19">
      <c r="A59">
        <v>51</v>
      </c>
      <c r="B59">
        <v>7.7852499916765954</v>
      </c>
      <c r="C59">
        <v>13.533815729858775</v>
      </c>
      <c r="D59">
        <v>17.17662814957929</v>
      </c>
      <c r="E59">
        <v>22.843513645988818</v>
      </c>
      <c r="F59">
        <v>2.0980898109385953</v>
      </c>
      <c r="G59">
        <v>31.416698967448209</v>
      </c>
      <c r="H59">
        <v>12.411697848508831</v>
      </c>
      <c r="I59">
        <v>0</v>
      </c>
      <c r="J59">
        <v>0</v>
      </c>
      <c r="K59">
        <v>0</v>
      </c>
      <c r="L59">
        <v>0</v>
      </c>
      <c r="M59">
        <v>2.1</v>
      </c>
      <c r="N59">
        <v>14.1</v>
      </c>
      <c r="O59">
        <v>4.2</v>
      </c>
      <c r="P59">
        <v>13.259832099821857</v>
      </c>
      <c r="Q59">
        <v>12.000766915878318</v>
      </c>
      <c r="R59">
        <v>13.239019948351752</v>
      </c>
      <c r="S59">
        <v>13.958476978219995</v>
      </c>
    </row>
    <row r="60" spans="1:19">
      <c r="A60">
        <v>52</v>
      </c>
      <c r="B60">
        <v>19.826596295269347</v>
      </c>
      <c r="C60">
        <v>16.943680300969554</v>
      </c>
      <c r="D60">
        <v>23.846992012133185</v>
      </c>
      <c r="E60">
        <v>22.656406315042624</v>
      </c>
      <c r="F60">
        <v>6.2825255553348747</v>
      </c>
      <c r="G60">
        <v>24.324485665404968</v>
      </c>
      <c r="H60">
        <v>19.404350727204864</v>
      </c>
      <c r="I60">
        <v>0</v>
      </c>
      <c r="J60">
        <v>0</v>
      </c>
      <c r="K60">
        <v>0</v>
      </c>
      <c r="L60">
        <v>0</v>
      </c>
      <c r="M60">
        <v>4.2</v>
      </c>
      <c r="N60">
        <v>11.2</v>
      </c>
      <c r="O60">
        <v>11.2</v>
      </c>
      <c r="P60">
        <v>10.303020800816935</v>
      </c>
      <c r="Q60">
        <v>11.562300155728977</v>
      </c>
      <c r="R60">
        <v>13.989439488291588</v>
      </c>
      <c r="S60">
        <v>12.65127409617028</v>
      </c>
    </row>
    <row r="61" spans="1:19">
      <c r="A61">
        <v>53</v>
      </c>
      <c r="B61">
        <v>17.591912797766717</v>
      </c>
      <c r="C61">
        <v>10.859061918142034</v>
      </c>
      <c r="D61">
        <v>19.658646841925862</v>
      </c>
      <c r="E61">
        <v>22.567578440052174</v>
      </c>
      <c r="F61">
        <v>11.003337094259528</v>
      </c>
      <c r="G61">
        <v>27.514303583773334</v>
      </c>
      <c r="H61">
        <v>30.70795467492929</v>
      </c>
      <c r="I61">
        <v>0</v>
      </c>
      <c r="J61">
        <v>0</v>
      </c>
      <c r="K61">
        <v>0</v>
      </c>
      <c r="L61">
        <v>0</v>
      </c>
      <c r="M61">
        <v>7.3</v>
      </c>
      <c r="N61">
        <v>2.1</v>
      </c>
      <c r="O61">
        <v>11.2</v>
      </c>
      <c r="P61">
        <v>14.04996355694658</v>
      </c>
      <c r="Q61">
        <v>13.473499256113673</v>
      </c>
      <c r="R61">
        <v>15.229385099410898</v>
      </c>
      <c r="S61">
        <v>12.708851606136557</v>
      </c>
    </row>
    <row r="62" spans="1:19">
      <c r="A62">
        <v>54</v>
      </c>
      <c r="B62">
        <v>15.055455706735481</v>
      </c>
      <c r="C62">
        <v>8.4035059077556955</v>
      </c>
      <c r="D62">
        <v>16.68946315690528</v>
      </c>
      <c r="E62">
        <v>18.863644334591307</v>
      </c>
      <c r="F62">
        <v>9.8282800946462139</v>
      </c>
      <c r="G62">
        <v>23.300342557578009</v>
      </c>
      <c r="H62">
        <v>21.43696929127859</v>
      </c>
      <c r="I62">
        <v>0</v>
      </c>
      <c r="J62">
        <v>0</v>
      </c>
      <c r="K62">
        <v>0</v>
      </c>
      <c r="L62">
        <v>0</v>
      </c>
      <c r="M62">
        <v>7.3</v>
      </c>
      <c r="N62">
        <v>7.3</v>
      </c>
      <c r="O62">
        <v>7.3</v>
      </c>
      <c r="P62">
        <v>11.633829855536549</v>
      </c>
      <c r="Q62">
        <v>12.967217632955464</v>
      </c>
      <c r="R62">
        <v>11.606102842759396</v>
      </c>
      <c r="S62">
        <v>12.070650841645197</v>
      </c>
    </row>
    <row r="63" spans="1:19">
      <c r="A63">
        <v>55</v>
      </c>
      <c r="B63">
        <v>11.972819280967308</v>
      </c>
      <c r="C63">
        <v>11.641198251347802</v>
      </c>
      <c r="D63">
        <v>15.505956694809175</v>
      </c>
      <c r="E63">
        <v>19.026651378035265</v>
      </c>
      <c r="F63">
        <v>12.403356157030993</v>
      </c>
      <c r="G63">
        <v>16.083870645556594</v>
      </c>
      <c r="H63">
        <v>11.459903525477765</v>
      </c>
      <c r="I63">
        <v>0</v>
      </c>
      <c r="J63">
        <v>0</v>
      </c>
      <c r="K63">
        <v>0</v>
      </c>
      <c r="L63">
        <v>0</v>
      </c>
      <c r="M63">
        <v>14.1</v>
      </c>
      <c r="N63">
        <v>4.2</v>
      </c>
      <c r="O63">
        <v>7.3</v>
      </c>
      <c r="P63">
        <v>11.416212774137824</v>
      </c>
      <c r="Q63">
        <v>12.817325066325365</v>
      </c>
      <c r="R63">
        <v>12.54533344064124</v>
      </c>
      <c r="S63">
        <v>12.155539615051749</v>
      </c>
    </row>
    <row r="64" spans="1:19">
      <c r="A64">
        <v>56</v>
      </c>
      <c r="B64">
        <v>15.661460740389643</v>
      </c>
      <c r="C64">
        <v>11.40625904932531</v>
      </c>
      <c r="D64">
        <v>24.41327876381661</v>
      </c>
      <c r="E64">
        <v>20.112765129030464</v>
      </c>
      <c r="F64">
        <v>2.1501016714936361</v>
      </c>
      <c r="G64">
        <v>23.09259849701823</v>
      </c>
      <c r="H64">
        <v>29.923769088544194</v>
      </c>
      <c r="I64">
        <v>1</v>
      </c>
      <c r="J64">
        <v>0</v>
      </c>
      <c r="K64">
        <v>0</v>
      </c>
      <c r="L64">
        <v>0</v>
      </c>
      <c r="M64">
        <v>7.3</v>
      </c>
      <c r="N64">
        <v>11.2</v>
      </c>
      <c r="O64">
        <v>2.1</v>
      </c>
      <c r="P64">
        <v>13.349533106684762</v>
      </c>
      <c r="Q64">
        <v>12.939471100617244</v>
      </c>
      <c r="R64">
        <v>11.11770510427575</v>
      </c>
      <c r="S64">
        <v>8.1967489323514293</v>
      </c>
    </row>
    <row r="65" spans="1:19">
      <c r="A65">
        <v>57</v>
      </c>
      <c r="B65">
        <v>15.907617805038491</v>
      </c>
      <c r="C65">
        <v>10.655309808674573</v>
      </c>
      <c r="D65">
        <v>15.110087697123149</v>
      </c>
      <c r="E65">
        <v>20.033738761683285</v>
      </c>
      <c r="F65">
        <v>2.0924651601739379</v>
      </c>
      <c r="G65">
        <v>24.919877131388336</v>
      </c>
      <c r="H65">
        <v>32.633867703536772</v>
      </c>
      <c r="I65">
        <v>1</v>
      </c>
      <c r="J65">
        <v>0</v>
      </c>
      <c r="K65">
        <v>1</v>
      </c>
      <c r="L65">
        <v>0.83875309940305376</v>
      </c>
      <c r="M65">
        <v>7.3</v>
      </c>
      <c r="N65">
        <v>7.3</v>
      </c>
      <c r="O65">
        <v>4.2</v>
      </c>
      <c r="P65">
        <v>12.498342644688439</v>
      </c>
      <c r="Q65">
        <v>10.719786494332538</v>
      </c>
      <c r="R65">
        <v>14.879508930553614</v>
      </c>
      <c r="S65">
        <v>14.423628125327644</v>
      </c>
    </row>
    <row r="66" spans="1:19">
      <c r="A66">
        <v>58</v>
      </c>
      <c r="B66">
        <v>17.993132314491817</v>
      </c>
      <c r="C66">
        <v>17.087771108755323</v>
      </c>
      <c r="D66">
        <v>18.210342612311759</v>
      </c>
      <c r="E66">
        <v>16.913127632522485</v>
      </c>
      <c r="F66">
        <v>10.240852528121522</v>
      </c>
      <c r="G66">
        <v>29.640536125877613</v>
      </c>
      <c r="H66">
        <v>25.522643651051116</v>
      </c>
      <c r="I66">
        <v>1</v>
      </c>
      <c r="J66">
        <v>0</v>
      </c>
      <c r="K66">
        <v>0</v>
      </c>
      <c r="L66">
        <v>0</v>
      </c>
      <c r="M66">
        <v>4.2</v>
      </c>
      <c r="N66">
        <v>7.3</v>
      </c>
      <c r="O66">
        <v>14.1</v>
      </c>
      <c r="P66">
        <v>11.660127994148151</v>
      </c>
      <c r="Q66">
        <v>13.773483778174807</v>
      </c>
      <c r="R66">
        <v>10.228242249415359</v>
      </c>
      <c r="S66">
        <v>8.574233425953663</v>
      </c>
    </row>
    <row r="67" spans="1:19">
      <c r="A67">
        <v>59</v>
      </c>
      <c r="B67">
        <v>12.965223071727721</v>
      </c>
      <c r="C67">
        <v>15.005202452979331</v>
      </c>
      <c r="D67">
        <v>26.120233519511569</v>
      </c>
      <c r="E67">
        <v>18.809859809023369</v>
      </c>
      <c r="F67">
        <v>12.780176134733525</v>
      </c>
      <c r="G67">
        <v>20.849410846006052</v>
      </c>
      <c r="H67">
        <v>28.942203704207433</v>
      </c>
      <c r="I67">
        <v>0</v>
      </c>
      <c r="J67">
        <v>1</v>
      </c>
      <c r="K67">
        <v>1</v>
      </c>
      <c r="L67">
        <v>0.48780407757959432</v>
      </c>
      <c r="M67">
        <v>11.2</v>
      </c>
      <c r="N67">
        <v>11.2</v>
      </c>
      <c r="O67">
        <v>4.2</v>
      </c>
      <c r="P67">
        <v>12.192155021469699</v>
      </c>
      <c r="Q67">
        <v>10.109142680259913</v>
      </c>
      <c r="R67">
        <v>11.546786268807043</v>
      </c>
      <c r="S67">
        <v>10.50346969556332</v>
      </c>
    </row>
    <row r="68" spans="1:19">
      <c r="A68">
        <v>60</v>
      </c>
      <c r="B68">
        <v>18.230307876942749</v>
      </c>
      <c r="C68">
        <v>18.491016126177513</v>
      </c>
      <c r="D68">
        <v>15.74368767166599</v>
      </c>
      <c r="E68">
        <v>22.145046942738841</v>
      </c>
      <c r="F68">
        <v>11.329220147653068</v>
      </c>
      <c r="G68">
        <v>5.259960154377163</v>
      </c>
      <c r="H68">
        <v>31.759424489031485</v>
      </c>
      <c r="I68">
        <v>0</v>
      </c>
      <c r="J68">
        <v>0</v>
      </c>
      <c r="K68">
        <v>0</v>
      </c>
      <c r="L68">
        <v>0</v>
      </c>
      <c r="M68">
        <v>2.1</v>
      </c>
      <c r="N68">
        <v>2.1</v>
      </c>
      <c r="O68">
        <v>4.2</v>
      </c>
      <c r="P68">
        <v>13.665347623924664</v>
      </c>
      <c r="Q68">
        <v>11.301753703062605</v>
      </c>
      <c r="R68">
        <v>17.252004699772225</v>
      </c>
      <c r="S68">
        <v>12.81915412481319</v>
      </c>
    </row>
    <row r="69" spans="1:19">
      <c r="A69">
        <v>61</v>
      </c>
      <c r="B69">
        <v>18.763555202391828</v>
      </c>
      <c r="C69">
        <v>17.870357249670278</v>
      </c>
      <c r="D69">
        <v>24.508769280774658</v>
      </c>
      <c r="E69">
        <v>18.191951263433946</v>
      </c>
      <c r="F69">
        <v>3.5669086753721135</v>
      </c>
      <c r="G69">
        <v>15.77615960733787</v>
      </c>
      <c r="H69">
        <v>11.94682088009481</v>
      </c>
      <c r="I69">
        <v>1</v>
      </c>
      <c r="J69">
        <v>0</v>
      </c>
      <c r="K69">
        <v>0</v>
      </c>
      <c r="L69">
        <v>0</v>
      </c>
      <c r="M69">
        <v>11.2</v>
      </c>
      <c r="N69">
        <v>7.3</v>
      </c>
      <c r="O69">
        <v>4.2</v>
      </c>
      <c r="P69">
        <v>11.528994113126396</v>
      </c>
      <c r="Q69">
        <v>11.351391625300399</v>
      </c>
      <c r="R69">
        <v>11.003717796721721</v>
      </c>
      <c r="S69">
        <v>13.532374909748356</v>
      </c>
    </row>
    <row r="70" spans="1:19">
      <c r="A70">
        <v>62</v>
      </c>
      <c r="B70">
        <v>15.253440235858653</v>
      </c>
      <c r="C70">
        <v>6.7482640469442732</v>
      </c>
      <c r="D70">
        <v>18.017477760990303</v>
      </c>
      <c r="E70">
        <v>26.265520536089024</v>
      </c>
      <c r="F70">
        <v>11.471610489150418</v>
      </c>
      <c r="G70">
        <v>25.846859758314256</v>
      </c>
      <c r="H70">
        <v>21.520097961109581</v>
      </c>
      <c r="I70">
        <v>1</v>
      </c>
      <c r="J70">
        <v>0</v>
      </c>
      <c r="K70">
        <v>0</v>
      </c>
      <c r="L70">
        <v>0</v>
      </c>
      <c r="M70">
        <v>11.2</v>
      </c>
      <c r="N70">
        <v>11.2</v>
      </c>
      <c r="O70">
        <v>2.1</v>
      </c>
      <c r="P70">
        <v>12.747703732854134</v>
      </c>
      <c r="Q70">
        <v>14.605352889463099</v>
      </c>
      <c r="R70">
        <v>13.320641554179465</v>
      </c>
      <c r="S70">
        <v>9.2341269090338187</v>
      </c>
    </row>
    <row r="71" spans="1:19">
      <c r="A71">
        <v>63</v>
      </c>
      <c r="B71">
        <v>12.823696218727552</v>
      </c>
      <c r="C71">
        <v>14.721053423725778</v>
      </c>
      <c r="D71">
        <v>20.061617712147591</v>
      </c>
      <c r="E71">
        <v>17.73458061095004</v>
      </c>
      <c r="F71">
        <v>3.6870332697015336</v>
      </c>
      <c r="G71">
        <v>25.70795360630677</v>
      </c>
      <c r="H71">
        <v>31.845096611488746</v>
      </c>
      <c r="I71">
        <v>0</v>
      </c>
      <c r="J71">
        <v>0</v>
      </c>
      <c r="K71">
        <v>0</v>
      </c>
      <c r="L71">
        <v>0</v>
      </c>
      <c r="M71">
        <v>2.1</v>
      </c>
      <c r="N71">
        <v>7.3</v>
      </c>
      <c r="O71">
        <v>4.2</v>
      </c>
      <c r="P71">
        <v>14.73969448856667</v>
      </c>
      <c r="Q71">
        <v>13.461298031435106</v>
      </c>
      <c r="R71">
        <v>18.242955617897898</v>
      </c>
      <c r="S71">
        <v>12.929861567621613</v>
      </c>
    </row>
    <row r="72" spans="1:19">
      <c r="A72">
        <v>64</v>
      </c>
      <c r="B72">
        <v>18.909622491618997</v>
      </c>
      <c r="C72">
        <v>16.743695013270177</v>
      </c>
      <c r="D72">
        <v>21.889970035820667</v>
      </c>
      <c r="E72">
        <v>20.355298127007277</v>
      </c>
      <c r="F72">
        <v>8.0950054061214924</v>
      </c>
      <c r="G72">
        <v>25.019133655750515</v>
      </c>
      <c r="H72">
        <v>21.891080517732767</v>
      </c>
      <c r="I72">
        <v>1</v>
      </c>
      <c r="J72">
        <v>0</v>
      </c>
      <c r="K72">
        <v>0</v>
      </c>
      <c r="L72">
        <v>0</v>
      </c>
      <c r="M72">
        <v>11.2</v>
      </c>
      <c r="N72">
        <v>11.2</v>
      </c>
      <c r="O72">
        <v>11.2</v>
      </c>
      <c r="P72">
        <v>10.179375051157686</v>
      </c>
      <c r="Q72">
        <v>13.142247000732079</v>
      </c>
      <c r="R72">
        <v>13.635176414012271</v>
      </c>
      <c r="S72">
        <v>10.286993870480124</v>
      </c>
    </row>
    <row r="73" spans="1:19">
      <c r="A73">
        <v>65</v>
      </c>
      <c r="B73">
        <v>13.728476318013499</v>
      </c>
      <c r="C73">
        <v>10.766893807639576</v>
      </c>
      <c r="D73">
        <v>17.910491945404473</v>
      </c>
      <c r="E73">
        <v>20.506455524223401</v>
      </c>
      <c r="F73">
        <v>14.101003059485695</v>
      </c>
      <c r="G73">
        <v>19.507689893569466</v>
      </c>
      <c r="H73">
        <v>25.036728895786421</v>
      </c>
      <c r="I73">
        <v>0</v>
      </c>
      <c r="J73">
        <v>1</v>
      </c>
      <c r="K73">
        <v>0</v>
      </c>
      <c r="L73">
        <v>0</v>
      </c>
      <c r="M73">
        <v>14.1</v>
      </c>
      <c r="N73">
        <v>7.3</v>
      </c>
      <c r="O73">
        <v>4.2</v>
      </c>
      <c r="P73">
        <v>10.694215093621043</v>
      </c>
      <c r="Q73">
        <v>13.239372098392398</v>
      </c>
      <c r="R73">
        <v>14.108430853895602</v>
      </c>
      <c r="S73">
        <v>9.5963071853260935</v>
      </c>
    </row>
    <row r="74" spans="1:19">
      <c r="A74">
        <v>66</v>
      </c>
      <c r="B74">
        <v>8.9442697604057084</v>
      </c>
      <c r="C74">
        <v>14.87956243172045</v>
      </c>
      <c r="D74">
        <v>19.001052534540911</v>
      </c>
      <c r="E74">
        <v>20.643588222521785</v>
      </c>
      <c r="F74">
        <v>11.580245024948438</v>
      </c>
      <c r="G74">
        <v>20.678462555006128</v>
      </c>
      <c r="H74">
        <v>16.857131873805624</v>
      </c>
      <c r="I74">
        <v>0</v>
      </c>
      <c r="J74">
        <v>0</v>
      </c>
      <c r="K74">
        <v>1</v>
      </c>
      <c r="L74">
        <v>0.24794369032139513</v>
      </c>
      <c r="M74">
        <v>7.3</v>
      </c>
      <c r="N74">
        <v>4.2</v>
      </c>
      <c r="O74">
        <v>7.3</v>
      </c>
      <c r="P74">
        <v>11.575075829911613</v>
      </c>
      <c r="Q74">
        <v>11.615344964336929</v>
      </c>
      <c r="R74">
        <v>11.288377646748039</v>
      </c>
      <c r="S74">
        <v>10.596085867205122</v>
      </c>
    </row>
    <row r="75" spans="1:19">
      <c r="A75">
        <v>67</v>
      </c>
      <c r="B75">
        <v>19.875540198589569</v>
      </c>
      <c r="C75">
        <v>11.961272859121969</v>
      </c>
      <c r="D75">
        <v>19.468815193865069</v>
      </c>
      <c r="E75">
        <v>18.741876525401597</v>
      </c>
      <c r="F75">
        <v>4.821941146725309</v>
      </c>
      <c r="G75">
        <v>20.414068901566729</v>
      </c>
      <c r="H75">
        <v>26.536144630796308</v>
      </c>
      <c r="I75">
        <v>0</v>
      </c>
      <c r="J75">
        <v>0</v>
      </c>
      <c r="K75">
        <v>1</v>
      </c>
      <c r="L75">
        <v>0.38774138734297392</v>
      </c>
      <c r="M75">
        <v>11.2</v>
      </c>
      <c r="N75">
        <v>14.1</v>
      </c>
      <c r="O75">
        <v>11.2</v>
      </c>
      <c r="P75">
        <v>14.494580909487235</v>
      </c>
      <c r="Q75">
        <v>10.652165981219468</v>
      </c>
      <c r="R75">
        <v>19.47012920929355</v>
      </c>
      <c r="S75">
        <v>6.0079819326001598</v>
      </c>
    </row>
    <row r="76" spans="1:19">
      <c r="A76">
        <v>68</v>
      </c>
      <c r="B76">
        <v>12.429453006184067</v>
      </c>
      <c r="C76">
        <v>13.702637701109666</v>
      </c>
      <c r="D76">
        <v>23.763039362956562</v>
      </c>
      <c r="E76">
        <v>19.395068532164991</v>
      </c>
      <c r="F76">
        <v>5.5384590163055014</v>
      </c>
      <c r="G76">
        <v>14.32037245639868</v>
      </c>
      <c r="H76">
        <v>29.215117360116388</v>
      </c>
      <c r="I76">
        <v>0</v>
      </c>
      <c r="J76">
        <v>0</v>
      </c>
      <c r="K76">
        <v>0</v>
      </c>
      <c r="L76">
        <v>0</v>
      </c>
      <c r="M76">
        <v>14.1</v>
      </c>
      <c r="N76">
        <v>4.2</v>
      </c>
      <c r="O76">
        <v>2.1</v>
      </c>
      <c r="P76">
        <v>10.349188473011509</v>
      </c>
      <c r="Q76">
        <v>12.450154216601581</v>
      </c>
      <c r="R76">
        <v>10.137695379470111</v>
      </c>
      <c r="S76">
        <v>8.1024389469167204</v>
      </c>
    </row>
    <row r="77" spans="1:19">
      <c r="A77">
        <v>69</v>
      </c>
      <c r="B77">
        <v>13.317611005464013</v>
      </c>
      <c r="C77">
        <v>7.600529790448614</v>
      </c>
      <c r="D77">
        <v>17.724597627476001</v>
      </c>
      <c r="E77">
        <v>21.023143810521827</v>
      </c>
      <c r="F77">
        <v>12.980694504137078</v>
      </c>
      <c r="G77">
        <v>34.881097075990048</v>
      </c>
      <c r="H77">
        <v>29.115897009564868</v>
      </c>
      <c r="I77">
        <v>0</v>
      </c>
      <c r="J77">
        <v>1</v>
      </c>
      <c r="K77">
        <v>0</v>
      </c>
      <c r="L77">
        <v>0</v>
      </c>
      <c r="M77">
        <v>4.2</v>
      </c>
      <c r="N77">
        <v>11.2</v>
      </c>
      <c r="O77">
        <v>14.1</v>
      </c>
      <c r="P77">
        <v>14.709579398737908</v>
      </c>
      <c r="Q77">
        <v>12.068683338268944</v>
      </c>
      <c r="R77">
        <v>16.98487071707163</v>
      </c>
      <c r="S77">
        <v>7.6290431407895287</v>
      </c>
    </row>
    <row r="78" spans="1:19">
      <c r="A78">
        <v>70</v>
      </c>
      <c r="B78">
        <v>12.778907178779809</v>
      </c>
      <c r="C78">
        <v>13.959270716204605</v>
      </c>
      <c r="D78">
        <v>19.896649091325941</v>
      </c>
      <c r="E78">
        <v>19.94933697214779</v>
      </c>
      <c r="F78">
        <v>4.1142996027994201</v>
      </c>
      <c r="G78">
        <v>21.904038499967047</v>
      </c>
      <c r="H78">
        <v>26.696804409103787</v>
      </c>
      <c r="I78">
        <v>0</v>
      </c>
      <c r="J78">
        <v>0</v>
      </c>
      <c r="K78">
        <v>0</v>
      </c>
      <c r="L78">
        <v>0</v>
      </c>
      <c r="M78">
        <v>4.2</v>
      </c>
      <c r="N78">
        <v>7.3</v>
      </c>
      <c r="O78">
        <v>4.2</v>
      </c>
      <c r="P78">
        <v>10.237877719557632</v>
      </c>
      <c r="Q78">
        <v>12.562539513515301</v>
      </c>
      <c r="R78">
        <v>15.775951421874964</v>
      </c>
      <c r="S78">
        <v>10.215678731001244</v>
      </c>
    </row>
    <row r="79" spans="1:19">
      <c r="A79">
        <v>71</v>
      </c>
      <c r="B79">
        <v>11.618842844494814</v>
      </c>
      <c r="C79">
        <v>9.2772465454710762</v>
      </c>
      <c r="D79">
        <v>19.284572032184997</v>
      </c>
      <c r="E79">
        <v>19.590303615389317</v>
      </c>
      <c r="F79">
        <v>12.077112534944227</v>
      </c>
      <c r="G79">
        <v>25.456343900414073</v>
      </c>
      <c r="H79">
        <v>26.446208994619109</v>
      </c>
      <c r="I79">
        <v>0</v>
      </c>
      <c r="J79">
        <v>1</v>
      </c>
      <c r="K79">
        <v>0</v>
      </c>
      <c r="L79">
        <v>0</v>
      </c>
      <c r="M79">
        <v>2.1</v>
      </c>
      <c r="N79">
        <v>4.2</v>
      </c>
      <c r="O79">
        <v>7.3</v>
      </c>
      <c r="P79">
        <v>12.331306498594232</v>
      </c>
      <c r="Q79">
        <v>14.570446866253878</v>
      </c>
      <c r="R79">
        <v>15.962432160679143</v>
      </c>
      <c r="S79">
        <v>13.074335480360396</v>
      </c>
    </row>
    <row r="80" spans="1:19">
      <c r="A80">
        <v>72</v>
      </c>
      <c r="B80">
        <v>13.480979454582783</v>
      </c>
      <c r="C80">
        <v>14.024639353580922</v>
      </c>
      <c r="D80">
        <v>18.325366206834978</v>
      </c>
      <c r="E80">
        <v>24.797264868924948</v>
      </c>
      <c r="F80">
        <v>2.4604751795834106</v>
      </c>
      <c r="G80">
        <v>19.836749293973103</v>
      </c>
      <c r="H80">
        <v>23.970601667971987</v>
      </c>
      <c r="I80">
        <v>1</v>
      </c>
      <c r="J80">
        <v>0</v>
      </c>
      <c r="K80">
        <v>0</v>
      </c>
      <c r="L80">
        <v>0</v>
      </c>
      <c r="M80">
        <v>2.1</v>
      </c>
      <c r="N80">
        <v>11.2</v>
      </c>
      <c r="O80">
        <v>7.3</v>
      </c>
      <c r="P80">
        <v>10.484613855928275</v>
      </c>
      <c r="Q80">
        <v>11.65576267450402</v>
      </c>
      <c r="R80">
        <v>12.758629834921615</v>
      </c>
      <c r="S80">
        <v>8.6918450366513529</v>
      </c>
    </row>
    <row r="81" spans="1:19">
      <c r="A81">
        <v>73</v>
      </c>
      <c r="B81">
        <v>9.9444818777019357</v>
      </c>
      <c r="C81">
        <v>8.5037751227858891</v>
      </c>
      <c r="D81">
        <v>19.998476894975493</v>
      </c>
      <c r="E81">
        <v>16.409135808233703</v>
      </c>
      <c r="F81">
        <v>13.745378665360709</v>
      </c>
      <c r="G81">
        <v>12.545079312504594</v>
      </c>
      <c r="H81">
        <v>31.118520231081238</v>
      </c>
      <c r="I81">
        <v>0</v>
      </c>
      <c r="J81">
        <v>0</v>
      </c>
      <c r="K81">
        <v>0</v>
      </c>
      <c r="L81">
        <v>0</v>
      </c>
      <c r="M81">
        <v>2.1</v>
      </c>
      <c r="N81">
        <v>14.1</v>
      </c>
      <c r="O81">
        <v>7.3</v>
      </c>
      <c r="P81">
        <v>12.08621953501488</v>
      </c>
      <c r="Q81">
        <v>10.490759651380786</v>
      </c>
      <c r="R81">
        <v>15.067319531198716</v>
      </c>
      <c r="S81">
        <v>10.342428825925243</v>
      </c>
    </row>
    <row r="82" spans="1:19">
      <c r="A82">
        <v>74</v>
      </c>
      <c r="B82">
        <v>7.167168147854313</v>
      </c>
      <c r="C82">
        <v>15.882020338632172</v>
      </c>
      <c r="D82">
        <v>22.409935511436341</v>
      </c>
      <c r="E82">
        <v>19.384446247504862</v>
      </c>
      <c r="F82">
        <v>5.6658670573904804</v>
      </c>
      <c r="G82">
        <v>28.637820329503647</v>
      </c>
      <c r="H82">
        <v>8.441489794036233</v>
      </c>
      <c r="I82">
        <v>1</v>
      </c>
      <c r="J82">
        <v>0</v>
      </c>
      <c r="K82">
        <v>0</v>
      </c>
      <c r="L82">
        <v>0</v>
      </c>
      <c r="M82">
        <v>7.3</v>
      </c>
      <c r="N82">
        <v>14.1</v>
      </c>
      <c r="O82">
        <v>14.1</v>
      </c>
      <c r="P82">
        <v>10.616580947712206</v>
      </c>
      <c r="Q82">
        <v>14.037376370242448</v>
      </c>
      <c r="R82">
        <v>15.637058002045613</v>
      </c>
      <c r="S82">
        <v>4.2537845047925575</v>
      </c>
    </row>
    <row r="83" spans="1:19">
      <c r="A83">
        <v>75</v>
      </c>
      <c r="B83">
        <v>6.4758419430874845</v>
      </c>
      <c r="C83">
        <v>7.5081683411864022</v>
      </c>
      <c r="D83">
        <v>28.148006706998132</v>
      </c>
      <c r="E83">
        <v>18.625579079073702</v>
      </c>
      <c r="F83">
        <v>3.0798574554861657</v>
      </c>
      <c r="G83">
        <v>21.431732470338797</v>
      </c>
      <c r="H83">
        <v>27.969612871875839</v>
      </c>
      <c r="I83">
        <v>1</v>
      </c>
      <c r="J83">
        <v>0</v>
      </c>
      <c r="K83">
        <v>0</v>
      </c>
      <c r="L83">
        <v>0</v>
      </c>
      <c r="M83">
        <v>2.1</v>
      </c>
      <c r="N83">
        <v>7.3</v>
      </c>
      <c r="O83">
        <v>14.1</v>
      </c>
      <c r="P83">
        <v>12.022614151356134</v>
      </c>
      <c r="Q83">
        <v>13.815611552535524</v>
      </c>
      <c r="R83">
        <v>10.667664992057169</v>
      </c>
      <c r="S83">
        <v>10.678953997603282</v>
      </c>
    </row>
    <row r="84" spans="1:19">
      <c r="A84">
        <v>76</v>
      </c>
      <c r="B84">
        <v>6.2513932431585602</v>
      </c>
      <c r="C84">
        <v>13.355707429676714</v>
      </c>
      <c r="D84">
        <v>19.832931493353556</v>
      </c>
      <c r="E84">
        <v>20.386718540412613</v>
      </c>
      <c r="F84">
        <v>5.3087236338676238</v>
      </c>
      <c r="G84">
        <v>32.039710404680008</v>
      </c>
      <c r="H84">
        <v>14.698557039996246</v>
      </c>
      <c r="I84">
        <v>1</v>
      </c>
      <c r="J84">
        <v>0</v>
      </c>
      <c r="K84">
        <v>0</v>
      </c>
      <c r="L84">
        <v>0</v>
      </c>
      <c r="M84">
        <v>11.2</v>
      </c>
      <c r="N84">
        <v>4.2</v>
      </c>
      <c r="O84">
        <v>4.2</v>
      </c>
      <c r="P84">
        <v>12.391110111040993</v>
      </c>
      <c r="Q84">
        <v>10.619232182810624</v>
      </c>
      <c r="R84">
        <v>11.726180467147719</v>
      </c>
      <c r="S84">
        <v>6.6156724666804783</v>
      </c>
    </row>
    <row r="85" spans="1:19">
      <c r="A85">
        <v>77</v>
      </c>
      <c r="B85">
        <v>9.9910181130727338</v>
      </c>
      <c r="C85">
        <v>8.128852403461666</v>
      </c>
      <c r="D85">
        <v>21.256210360838832</v>
      </c>
      <c r="E85">
        <v>18.330874698929836</v>
      </c>
      <c r="F85">
        <v>9.5238747984540808</v>
      </c>
      <c r="G85">
        <v>15.313946184323656</v>
      </c>
      <c r="H85">
        <v>18.136822316657884</v>
      </c>
      <c r="I85">
        <v>1</v>
      </c>
      <c r="J85">
        <v>0</v>
      </c>
      <c r="K85">
        <v>0</v>
      </c>
      <c r="L85">
        <v>0</v>
      </c>
      <c r="M85">
        <v>11.2</v>
      </c>
      <c r="N85">
        <v>4.2</v>
      </c>
      <c r="O85">
        <v>2.1</v>
      </c>
      <c r="P85">
        <v>13.893305363977289</v>
      </c>
      <c r="Q85">
        <v>12.895034880677311</v>
      </c>
      <c r="R85">
        <v>16.488907092969797</v>
      </c>
      <c r="S85">
        <v>13.209465732591553</v>
      </c>
    </row>
    <row r="86" spans="1:19">
      <c r="A86">
        <v>78</v>
      </c>
      <c r="B86">
        <v>10.164490215914437</v>
      </c>
      <c r="C86">
        <v>15.337590446925628</v>
      </c>
      <c r="D86">
        <v>16.964995596567917</v>
      </c>
      <c r="E86">
        <v>27.22082974947201</v>
      </c>
      <c r="F86">
        <v>13.432476297368405</v>
      </c>
      <c r="G86">
        <v>32.409447685056541</v>
      </c>
      <c r="H86">
        <v>28.074578294457378</v>
      </c>
      <c r="I86">
        <v>0</v>
      </c>
      <c r="J86">
        <v>0</v>
      </c>
      <c r="K86">
        <v>0</v>
      </c>
      <c r="L86">
        <v>0</v>
      </c>
      <c r="M86">
        <v>2.1</v>
      </c>
      <c r="N86">
        <v>7.3</v>
      </c>
      <c r="O86">
        <v>4.2</v>
      </c>
      <c r="P86">
        <v>12.982382557039154</v>
      </c>
      <c r="Q86">
        <v>11.152041296902743</v>
      </c>
      <c r="R86">
        <v>11.20247362163949</v>
      </c>
      <c r="S86">
        <v>7.4405776347804</v>
      </c>
    </row>
    <row r="87" spans="1:19">
      <c r="A87">
        <v>79</v>
      </c>
      <c r="B87">
        <v>14.75138830241081</v>
      </c>
      <c r="C87">
        <v>16.101614967023863</v>
      </c>
      <c r="D87">
        <v>22.274697122058772</v>
      </c>
      <c r="E87">
        <v>23.744389844220905</v>
      </c>
      <c r="F87">
        <v>10.645718236859123</v>
      </c>
      <c r="G87">
        <v>19.78289713057714</v>
      </c>
      <c r="H87">
        <v>28.488296996740925</v>
      </c>
      <c r="I87">
        <v>1</v>
      </c>
      <c r="J87">
        <v>1</v>
      </c>
      <c r="K87">
        <v>0</v>
      </c>
      <c r="L87">
        <v>0</v>
      </c>
      <c r="M87">
        <v>7.3</v>
      </c>
      <c r="N87">
        <v>7.3</v>
      </c>
      <c r="O87">
        <v>4.2</v>
      </c>
      <c r="P87">
        <v>14.919117154133541</v>
      </c>
      <c r="Q87">
        <v>11.730545472256836</v>
      </c>
      <c r="R87">
        <v>12.948936086707519</v>
      </c>
      <c r="S87">
        <v>11.591340057661801</v>
      </c>
    </row>
    <row r="88" spans="1:19">
      <c r="A88">
        <v>80</v>
      </c>
      <c r="B88">
        <v>5.9768961064114459</v>
      </c>
      <c r="C88">
        <v>17.277962575696399</v>
      </c>
      <c r="D88">
        <v>21.978960635684849</v>
      </c>
      <c r="E88">
        <v>12.704323468649132</v>
      </c>
      <c r="F88">
        <v>9.3650666043174162</v>
      </c>
      <c r="G88">
        <v>24.790833993087663</v>
      </c>
      <c r="H88">
        <v>33.955826107292303</v>
      </c>
      <c r="I88">
        <v>0</v>
      </c>
      <c r="J88">
        <v>0</v>
      </c>
      <c r="K88">
        <v>1</v>
      </c>
      <c r="L88">
        <v>0.47873757364292102</v>
      </c>
      <c r="M88">
        <v>14.1</v>
      </c>
      <c r="N88">
        <v>14.1</v>
      </c>
      <c r="O88">
        <v>2.1</v>
      </c>
      <c r="P88">
        <v>10.868634646712268</v>
      </c>
      <c r="Q88">
        <v>11.535021199843984</v>
      </c>
      <c r="R88">
        <v>11.53479257491702</v>
      </c>
      <c r="S88">
        <v>9.4194171290767343</v>
      </c>
    </row>
    <row r="89" spans="1:19">
      <c r="A89">
        <v>81</v>
      </c>
      <c r="B89">
        <v>18.097183003939499</v>
      </c>
      <c r="C89">
        <v>6.8385360394577814</v>
      </c>
      <c r="D89">
        <v>22.070046904865489</v>
      </c>
      <c r="E89">
        <v>17.16751360942704</v>
      </c>
      <c r="F89">
        <v>10.479115700707565</v>
      </c>
      <c r="G89">
        <v>23.52464819162595</v>
      </c>
      <c r="H89">
        <v>23.251206707486546</v>
      </c>
      <c r="I89">
        <v>1</v>
      </c>
      <c r="J89">
        <v>0</v>
      </c>
      <c r="K89">
        <v>0</v>
      </c>
      <c r="L89">
        <v>0</v>
      </c>
      <c r="M89">
        <v>4.2</v>
      </c>
      <c r="N89">
        <v>14.1</v>
      </c>
      <c r="O89">
        <v>4.2</v>
      </c>
      <c r="P89">
        <v>11.236165098371838</v>
      </c>
      <c r="Q89">
        <v>14.839639992249587</v>
      </c>
      <c r="R89">
        <v>11.82870346159801</v>
      </c>
      <c r="S89">
        <v>11.01744144103853</v>
      </c>
    </row>
    <row r="90" spans="1:19">
      <c r="A90">
        <v>82</v>
      </c>
      <c r="B90">
        <v>5.0715586339988645</v>
      </c>
      <c r="C90">
        <v>5.8497695801895508</v>
      </c>
      <c r="D90">
        <v>16.467294618253192</v>
      </c>
      <c r="E90">
        <v>21.985499650796882</v>
      </c>
      <c r="F90">
        <v>2.9115033758970688</v>
      </c>
      <c r="G90">
        <v>24.061417506197781</v>
      </c>
      <c r="H90">
        <v>32.757618298220834</v>
      </c>
      <c r="I90">
        <v>1</v>
      </c>
      <c r="J90">
        <v>0</v>
      </c>
      <c r="K90">
        <v>0</v>
      </c>
      <c r="L90">
        <v>0</v>
      </c>
      <c r="M90">
        <v>2.1</v>
      </c>
      <c r="N90">
        <v>2.1</v>
      </c>
      <c r="O90">
        <v>14.1</v>
      </c>
      <c r="P90">
        <v>11.784292718752935</v>
      </c>
      <c r="Q90">
        <v>11.991780792317964</v>
      </c>
      <c r="R90">
        <v>10.782806049598776</v>
      </c>
      <c r="S90">
        <v>11.34382567323553</v>
      </c>
    </row>
    <row r="91" spans="1:19">
      <c r="A91">
        <v>83</v>
      </c>
      <c r="B91">
        <v>16.009123872280846</v>
      </c>
      <c r="C91">
        <v>5.5722833852451954</v>
      </c>
      <c r="D91">
        <v>20.236010397563149</v>
      </c>
      <c r="E91">
        <v>15.341836768679798</v>
      </c>
      <c r="F91">
        <v>7.9812862375020712</v>
      </c>
      <c r="G91">
        <v>26.230629343964523</v>
      </c>
      <c r="H91">
        <v>30.765250930000299</v>
      </c>
      <c r="I91">
        <v>0</v>
      </c>
      <c r="J91">
        <v>0</v>
      </c>
      <c r="K91">
        <v>0</v>
      </c>
      <c r="L91">
        <v>0</v>
      </c>
      <c r="M91">
        <v>11.2</v>
      </c>
      <c r="N91">
        <v>4.2</v>
      </c>
      <c r="O91">
        <v>11.2</v>
      </c>
      <c r="P91">
        <v>14.21951907600603</v>
      </c>
      <c r="Q91">
        <v>14.290116456305915</v>
      </c>
      <c r="R91">
        <v>15.479586486983344</v>
      </c>
      <c r="S91">
        <v>11.718131282115611</v>
      </c>
    </row>
    <row r="92" spans="1:19">
      <c r="A92">
        <v>84</v>
      </c>
      <c r="B92">
        <v>9.1097235564165118</v>
      </c>
      <c r="C92">
        <v>5.18370932669698</v>
      </c>
      <c r="D92">
        <v>18.877794897213317</v>
      </c>
      <c r="E92">
        <v>18.138739176283625</v>
      </c>
      <c r="F92">
        <v>3.4585977217575068</v>
      </c>
      <c r="G92">
        <v>28.991102728111514</v>
      </c>
      <c r="H92">
        <v>27.346073193847648</v>
      </c>
      <c r="I92">
        <v>0</v>
      </c>
      <c r="J92">
        <v>1</v>
      </c>
      <c r="K92">
        <v>1</v>
      </c>
      <c r="L92">
        <v>0.23561191533124354</v>
      </c>
      <c r="M92">
        <v>14.1</v>
      </c>
      <c r="N92">
        <v>4.2</v>
      </c>
      <c r="O92">
        <v>14.1</v>
      </c>
      <c r="P92">
        <v>14.934066389795412</v>
      </c>
      <c r="Q92">
        <v>11.883708692938217</v>
      </c>
      <c r="R92">
        <v>11.889620692281717</v>
      </c>
      <c r="S92">
        <v>9.7833874079584717</v>
      </c>
    </row>
    <row r="93" spans="1:19">
      <c r="A93">
        <v>85</v>
      </c>
      <c r="B93">
        <v>5.7179559581838442</v>
      </c>
      <c r="C93">
        <v>18.135123642309367</v>
      </c>
      <c r="D93">
        <v>20.588813696060409</v>
      </c>
      <c r="E93">
        <v>25.058016910576356</v>
      </c>
      <c r="F93">
        <v>11.009300557162915</v>
      </c>
      <c r="G93">
        <v>17.070937876329968</v>
      </c>
      <c r="H93">
        <v>14.458193052297878</v>
      </c>
      <c r="I93">
        <v>0</v>
      </c>
      <c r="J93">
        <v>0</v>
      </c>
      <c r="K93">
        <v>0</v>
      </c>
      <c r="L93">
        <v>0</v>
      </c>
      <c r="M93">
        <v>7.3</v>
      </c>
      <c r="N93">
        <v>2.1</v>
      </c>
      <c r="O93">
        <v>7.3</v>
      </c>
      <c r="P93">
        <v>14.271852275103395</v>
      </c>
      <c r="Q93">
        <v>11.009002045498844</v>
      </c>
      <c r="R93">
        <v>12.859609535756114</v>
      </c>
      <c r="S93">
        <v>10.930083324020947</v>
      </c>
    </row>
    <row r="94" spans="1:19">
      <c r="A94">
        <v>86</v>
      </c>
      <c r="B94">
        <v>17.762701654087913</v>
      </c>
      <c r="C94">
        <v>19.163231247107788</v>
      </c>
      <c r="D94">
        <v>18.675355161859805</v>
      </c>
      <c r="E94">
        <v>14.141762075032911</v>
      </c>
      <c r="F94">
        <v>2.3639022030830157</v>
      </c>
      <c r="G94">
        <v>17.928663442967611</v>
      </c>
      <c r="H94">
        <v>9.8704448919731078</v>
      </c>
      <c r="I94">
        <v>0</v>
      </c>
      <c r="J94">
        <v>0</v>
      </c>
      <c r="K94">
        <v>0</v>
      </c>
      <c r="L94">
        <v>0</v>
      </c>
      <c r="M94">
        <v>11.2</v>
      </c>
      <c r="N94">
        <v>2.1</v>
      </c>
      <c r="O94">
        <v>7.3</v>
      </c>
      <c r="P94">
        <v>12.565202673375421</v>
      </c>
      <c r="Q94">
        <v>13.387205100647021</v>
      </c>
      <c r="R94">
        <v>14.614049482403271</v>
      </c>
      <c r="S94">
        <v>12.394024581154387</v>
      </c>
    </row>
    <row r="95" spans="1:19">
      <c r="A95">
        <v>87</v>
      </c>
      <c r="B95">
        <v>10.974280117085268</v>
      </c>
      <c r="C95">
        <v>11.590600328599244</v>
      </c>
      <c r="D95">
        <v>21.356884797452352</v>
      </c>
      <c r="E95">
        <v>19.2712328763185</v>
      </c>
      <c r="F95">
        <v>2.0974403577792553</v>
      </c>
      <c r="G95">
        <v>31.201226152460897</v>
      </c>
      <c r="H95">
        <v>18.865037254862081</v>
      </c>
      <c r="I95">
        <v>0</v>
      </c>
      <c r="J95">
        <v>0</v>
      </c>
      <c r="K95">
        <v>0</v>
      </c>
      <c r="L95">
        <v>0</v>
      </c>
      <c r="M95">
        <v>2.1</v>
      </c>
      <c r="N95">
        <v>4.2</v>
      </c>
      <c r="O95">
        <v>7.3</v>
      </c>
      <c r="P95">
        <v>11.707570808670082</v>
      </c>
      <c r="Q95">
        <v>14.139303298824117</v>
      </c>
      <c r="R95">
        <v>12.664249280620918</v>
      </c>
      <c r="S95">
        <v>11.605960850215146</v>
      </c>
    </row>
    <row r="96" spans="1:19">
      <c r="A96">
        <v>88</v>
      </c>
      <c r="B96">
        <v>19.31839136260524</v>
      </c>
      <c r="C96">
        <v>15.713444594622926</v>
      </c>
      <c r="D96">
        <v>23.390732901803716</v>
      </c>
      <c r="E96">
        <v>24.259556617731338</v>
      </c>
      <c r="F96">
        <v>2.0913082788082091</v>
      </c>
      <c r="G96">
        <v>22.100209738826084</v>
      </c>
      <c r="H96">
        <v>27.526893563376188</v>
      </c>
      <c r="I96">
        <v>0</v>
      </c>
      <c r="J96">
        <v>1</v>
      </c>
      <c r="K96">
        <v>0</v>
      </c>
      <c r="L96">
        <v>0</v>
      </c>
      <c r="M96">
        <v>14.1</v>
      </c>
      <c r="N96">
        <v>14.1</v>
      </c>
      <c r="O96">
        <v>2.1</v>
      </c>
      <c r="P96">
        <v>11.865476738816897</v>
      </c>
      <c r="Q96">
        <v>12.144335599219062</v>
      </c>
      <c r="R96">
        <v>13.862553111112565</v>
      </c>
      <c r="S96">
        <v>13.815720918774884</v>
      </c>
    </row>
    <row r="97" spans="1:19">
      <c r="A97">
        <v>89</v>
      </c>
      <c r="B97">
        <v>15.371974211342627</v>
      </c>
      <c r="C97">
        <v>5.3884281693581553</v>
      </c>
      <c r="D97">
        <v>21.187432920642578</v>
      </c>
      <c r="E97">
        <v>23.460511730277492</v>
      </c>
      <c r="F97">
        <v>3.2673281553404707</v>
      </c>
      <c r="G97">
        <v>30.647960689655051</v>
      </c>
      <c r="H97">
        <v>27.246703772022169</v>
      </c>
      <c r="I97">
        <v>0</v>
      </c>
      <c r="J97">
        <v>1</v>
      </c>
      <c r="K97">
        <v>1</v>
      </c>
      <c r="L97">
        <v>0.29201702654548389</v>
      </c>
      <c r="M97">
        <v>2.1</v>
      </c>
      <c r="N97">
        <v>2.1</v>
      </c>
      <c r="O97">
        <v>4.2</v>
      </c>
      <c r="P97">
        <v>13.397468632433847</v>
      </c>
      <c r="Q97">
        <v>12.336442046966926</v>
      </c>
      <c r="R97">
        <v>14.971826958946179</v>
      </c>
      <c r="S97">
        <v>11.991291261829709</v>
      </c>
    </row>
    <row r="98" spans="1:19">
      <c r="A98">
        <v>90</v>
      </c>
      <c r="B98">
        <v>10.40268515417182</v>
      </c>
      <c r="C98">
        <v>8.2231785788953253</v>
      </c>
      <c r="D98">
        <v>21.138043784630604</v>
      </c>
      <c r="E98">
        <v>20.827328318010359</v>
      </c>
      <c r="F98">
        <v>3.9010422011572041</v>
      </c>
      <c r="G98">
        <v>21.729297387699358</v>
      </c>
      <c r="H98">
        <v>28.785464765170897</v>
      </c>
      <c r="I98">
        <v>0</v>
      </c>
      <c r="J98">
        <v>0</v>
      </c>
      <c r="K98">
        <v>0</v>
      </c>
      <c r="L98">
        <v>0</v>
      </c>
      <c r="M98">
        <v>2.1</v>
      </c>
      <c r="N98">
        <v>11.2</v>
      </c>
      <c r="O98">
        <v>2.1</v>
      </c>
      <c r="P98">
        <v>11.306036390462575</v>
      </c>
      <c r="Q98">
        <v>13.557993430971919</v>
      </c>
      <c r="R98">
        <v>16.117748717274431</v>
      </c>
      <c r="S98">
        <v>12.319381003635188</v>
      </c>
    </row>
    <row r="99" spans="1:19">
      <c r="A99">
        <v>91</v>
      </c>
      <c r="B99">
        <v>9.5447829911822417</v>
      </c>
      <c r="C99">
        <v>6.6214148026708077</v>
      </c>
      <c r="D99">
        <v>16.841623441432162</v>
      </c>
      <c r="E99">
        <v>23.26963738417361</v>
      </c>
      <c r="F99">
        <v>8.5598013147036074</v>
      </c>
      <c r="G99">
        <v>27.31945314939184</v>
      </c>
      <c r="H99">
        <v>21.734509140586301</v>
      </c>
      <c r="I99">
        <v>0</v>
      </c>
      <c r="J99">
        <v>0</v>
      </c>
      <c r="K99">
        <v>1</v>
      </c>
      <c r="L99">
        <v>0.13820651123444702</v>
      </c>
      <c r="M99">
        <v>7.3</v>
      </c>
      <c r="N99">
        <v>2.1</v>
      </c>
      <c r="O99">
        <v>4.2</v>
      </c>
      <c r="P99">
        <v>13.283657567348072</v>
      </c>
      <c r="Q99">
        <v>14.75325245810658</v>
      </c>
      <c r="R99">
        <v>10.56192457994149</v>
      </c>
      <c r="S99">
        <v>14.827801695894989</v>
      </c>
    </row>
    <row r="100" spans="1:19">
      <c r="A100">
        <v>92</v>
      </c>
      <c r="B100">
        <v>13.222725026885216</v>
      </c>
      <c r="C100">
        <v>13.654811437405833</v>
      </c>
      <c r="D100">
        <v>13.038411462427213</v>
      </c>
      <c r="E100">
        <v>22.455034544059934</v>
      </c>
      <c r="F100">
        <v>11.783364134392087</v>
      </c>
      <c r="G100">
        <v>25.821012433917971</v>
      </c>
      <c r="H100">
        <v>17.92623360572474</v>
      </c>
      <c r="I100">
        <v>0</v>
      </c>
      <c r="J100">
        <v>0</v>
      </c>
      <c r="K100">
        <v>0</v>
      </c>
      <c r="L100">
        <v>0</v>
      </c>
      <c r="M100">
        <v>7.3</v>
      </c>
      <c r="N100">
        <v>2.1</v>
      </c>
      <c r="O100">
        <v>2.1</v>
      </c>
      <c r="P100">
        <v>14.838181521832478</v>
      </c>
      <c r="Q100">
        <v>11.803584021569542</v>
      </c>
      <c r="R100">
        <v>12.168283223079751</v>
      </c>
      <c r="S100">
        <v>7.0998030781314334</v>
      </c>
    </row>
    <row r="101" spans="1:19">
      <c r="A101">
        <v>93</v>
      </c>
      <c r="B101">
        <v>17.381037657365908</v>
      </c>
      <c r="C101">
        <v>6.9710266950589199</v>
      </c>
      <c r="D101">
        <v>15.889192489857992</v>
      </c>
      <c r="E101">
        <v>14.694707875497654</v>
      </c>
      <c r="F101">
        <v>7.1626584516134244</v>
      </c>
      <c r="G101">
        <v>14.086166582870694</v>
      </c>
      <c r="H101">
        <v>13.401370421057337</v>
      </c>
      <c r="I101">
        <v>0</v>
      </c>
      <c r="J101">
        <v>0</v>
      </c>
      <c r="K101">
        <v>0</v>
      </c>
      <c r="L101">
        <v>0</v>
      </c>
      <c r="M101">
        <v>2.1</v>
      </c>
      <c r="N101">
        <v>4.2</v>
      </c>
      <c r="O101">
        <v>11.2</v>
      </c>
      <c r="P101">
        <v>12.76019449620868</v>
      </c>
      <c r="Q101">
        <v>14.913229817427851</v>
      </c>
      <c r="R101">
        <v>13.764455298829553</v>
      </c>
      <c r="S101">
        <v>10.567392035453494</v>
      </c>
    </row>
    <row r="102" spans="1:19">
      <c r="A102">
        <v>94</v>
      </c>
      <c r="B102">
        <v>16.218270945879226</v>
      </c>
      <c r="C102">
        <v>19.541422278350552</v>
      </c>
      <c r="D102">
        <v>20.73123274414921</v>
      </c>
      <c r="E102">
        <v>21.23809128308876</v>
      </c>
      <c r="F102">
        <v>4.6400170442648268</v>
      </c>
      <c r="G102">
        <v>18.662923046284085</v>
      </c>
      <c r="H102">
        <v>25.178822103740046</v>
      </c>
      <c r="I102">
        <v>1</v>
      </c>
      <c r="J102">
        <v>0</v>
      </c>
      <c r="K102">
        <v>0</v>
      </c>
      <c r="L102">
        <v>0</v>
      </c>
      <c r="M102">
        <v>4.2</v>
      </c>
      <c r="N102">
        <v>7.3</v>
      </c>
      <c r="O102">
        <v>2.1</v>
      </c>
      <c r="P102">
        <v>13.812802828044703</v>
      </c>
      <c r="Q102">
        <v>12.690120938065853</v>
      </c>
      <c r="R102">
        <v>11.699010352571063</v>
      </c>
      <c r="S102">
        <v>7.044369945478012</v>
      </c>
    </row>
    <row r="103" spans="1:19">
      <c r="A103">
        <v>95</v>
      </c>
      <c r="B103">
        <v>18.569618831172029</v>
      </c>
      <c r="C103">
        <v>18.728465062689146</v>
      </c>
      <c r="D103">
        <v>20.920686998102124</v>
      </c>
      <c r="E103">
        <v>18.940180302248073</v>
      </c>
      <c r="F103">
        <v>14.104191855052065</v>
      </c>
      <c r="G103">
        <v>10.463726063148751</v>
      </c>
      <c r="H103">
        <v>22.692928625020279</v>
      </c>
      <c r="I103">
        <v>1</v>
      </c>
      <c r="J103">
        <v>0</v>
      </c>
      <c r="K103">
        <v>0</v>
      </c>
      <c r="L103">
        <v>0</v>
      </c>
      <c r="M103">
        <v>14.1</v>
      </c>
      <c r="N103">
        <v>7.3</v>
      </c>
      <c r="O103">
        <v>4.2</v>
      </c>
      <c r="P103">
        <v>10.824196462535612</v>
      </c>
      <c r="Q103">
        <v>12.361967966708962</v>
      </c>
      <c r="R103">
        <v>14.5664541297408</v>
      </c>
      <c r="S103">
        <v>14.796203404164931</v>
      </c>
    </row>
    <row r="104" spans="1:19">
      <c r="A104">
        <v>96</v>
      </c>
      <c r="B104">
        <v>6.10977911505843</v>
      </c>
      <c r="C104">
        <v>18.519344947736091</v>
      </c>
      <c r="D104">
        <v>22.150312280715639</v>
      </c>
      <c r="E104">
        <v>19.836307590313655</v>
      </c>
      <c r="F104">
        <v>2.9422380408498547</v>
      </c>
      <c r="G104">
        <v>25.31704913163648</v>
      </c>
      <c r="H104">
        <v>17.731656973209049</v>
      </c>
      <c r="I104">
        <v>0</v>
      </c>
      <c r="J104">
        <v>0</v>
      </c>
      <c r="K104">
        <v>0</v>
      </c>
      <c r="L104">
        <v>0</v>
      </c>
      <c r="M104">
        <v>11.2</v>
      </c>
      <c r="N104">
        <v>11.2</v>
      </c>
      <c r="O104">
        <v>14.1</v>
      </c>
      <c r="P104">
        <v>12.475321999209587</v>
      </c>
      <c r="Q104">
        <v>13.330731387511189</v>
      </c>
      <c r="R104">
        <v>14.477316661898184</v>
      </c>
      <c r="S104">
        <v>10.850784396909502</v>
      </c>
    </row>
    <row r="105" spans="1:19">
      <c r="A105">
        <v>97</v>
      </c>
      <c r="B105">
        <v>9.4255602090911843</v>
      </c>
      <c r="C105">
        <v>11.136747896866115</v>
      </c>
      <c r="D105">
        <v>18.40264604028555</v>
      </c>
      <c r="E105">
        <v>20.724496797458617</v>
      </c>
      <c r="F105">
        <v>2.0945391440958572</v>
      </c>
      <c r="G105">
        <v>30.492037195461219</v>
      </c>
      <c r="H105">
        <v>23.821509609474504</v>
      </c>
      <c r="I105">
        <v>0</v>
      </c>
      <c r="J105">
        <v>0</v>
      </c>
      <c r="K105">
        <v>0</v>
      </c>
      <c r="L105">
        <v>0</v>
      </c>
      <c r="M105">
        <v>4.2</v>
      </c>
      <c r="N105">
        <v>14.1</v>
      </c>
      <c r="O105">
        <v>11.2</v>
      </c>
      <c r="P105">
        <v>11.895419506835031</v>
      </c>
      <c r="Q105">
        <v>10.37763845899994</v>
      </c>
      <c r="R105">
        <v>10.029337044890285</v>
      </c>
      <c r="S105">
        <v>14.05966972118793</v>
      </c>
    </row>
    <row r="106" spans="1:19">
      <c r="A106">
        <v>98</v>
      </c>
      <c r="B106">
        <v>19.695992682430891</v>
      </c>
      <c r="C106">
        <v>14.219244317051313</v>
      </c>
      <c r="D106">
        <v>18.701283733098084</v>
      </c>
      <c r="E106">
        <v>17.46808934157399</v>
      </c>
      <c r="F106">
        <v>6.0799931906163689</v>
      </c>
      <c r="G106">
        <v>29.410657218744525</v>
      </c>
      <c r="H106">
        <v>19.619658021070776</v>
      </c>
      <c r="I106">
        <v>1</v>
      </c>
      <c r="J106">
        <v>1</v>
      </c>
      <c r="K106">
        <v>1</v>
      </c>
      <c r="L106">
        <v>0.80652751360892494</v>
      </c>
      <c r="M106">
        <v>4.2</v>
      </c>
      <c r="N106">
        <v>2.1</v>
      </c>
      <c r="O106">
        <v>7.3</v>
      </c>
      <c r="P106">
        <v>12.588182765228536</v>
      </c>
      <c r="Q106">
        <v>11.249634546851055</v>
      </c>
      <c r="R106">
        <v>10.322579208461434</v>
      </c>
      <c r="S106">
        <v>13.003882777463232</v>
      </c>
    </row>
    <row r="107" spans="1:19">
      <c r="A107">
        <v>99</v>
      </c>
      <c r="B107">
        <v>6.8487724350063992</v>
      </c>
      <c r="C107">
        <v>17.983937067930572</v>
      </c>
      <c r="D107">
        <v>14.325942124245502</v>
      </c>
      <c r="E107">
        <v>19.177801992665454</v>
      </c>
      <c r="F107">
        <v>6.7555844862655698</v>
      </c>
      <c r="G107">
        <v>11.482815685987653</v>
      </c>
      <c r="H107">
        <v>30.197880810836541</v>
      </c>
      <c r="I107">
        <v>0</v>
      </c>
      <c r="J107">
        <v>0</v>
      </c>
      <c r="K107">
        <v>0</v>
      </c>
      <c r="L107">
        <v>0</v>
      </c>
      <c r="M107">
        <v>11.2</v>
      </c>
      <c r="N107">
        <v>7.3</v>
      </c>
      <c r="O107">
        <v>2.1</v>
      </c>
      <c r="P107">
        <v>12.286118033790267</v>
      </c>
      <c r="Q107">
        <v>12.422369425009075</v>
      </c>
      <c r="R107">
        <v>17.795566242129429</v>
      </c>
      <c r="S107">
        <v>6.4021916169640862</v>
      </c>
    </row>
    <row r="108" spans="1:19">
      <c r="A108">
        <v>100</v>
      </c>
      <c r="B108">
        <v>10.769425924499384</v>
      </c>
      <c r="C108">
        <v>14.496506862842132</v>
      </c>
      <c r="D108">
        <v>22.442416345035824</v>
      </c>
      <c r="E108">
        <v>21.693148070104765</v>
      </c>
      <c r="F108">
        <v>6.543945761316909</v>
      </c>
      <c r="G108">
        <v>22.502935750395743</v>
      </c>
      <c r="H108">
        <v>28.337234144463054</v>
      </c>
      <c r="I108">
        <v>0</v>
      </c>
      <c r="J108">
        <v>0</v>
      </c>
      <c r="K108">
        <v>0</v>
      </c>
      <c r="L108">
        <v>0</v>
      </c>
      <c r="M108">
        <v>4.2</v>
      </c>
      <c r="N108">
        <v>2.1</v>
      </c>
      <c r="O108">
        <v>2.1</v>
      </c>
      <c r="P108">
        <v>13.718492134909082</v>
      </c>
      <c r="Q108">
        <v>14.199992447340186</v>
      </c>
      <c r="R108">
        <v>17.536838510698566</v>
      </c>
      <c r="S108">
        <v>10.41957091777053</v>
      </c>
    </row>
    <row r="110" spans="1:19">
      <c r="A110" t="s">
        <v>62</v>
      </c>
    </row>
    <row r="111" spans="1:19">
      <c r="A111" t="s">
        <v>63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  <c r="G111" t="str">
        <f>IF(ISBLANK($G110)=TRUE,"",_xll.EDF(G9:G108,$G110))</f>
        <v/>
      </c>
      <c r="H111" t="str">
        <f>IF(ISBLANK($H110)=TRUE,"",_xll.EDF(H9:H108,$H110))</f>
        <v/>
      </c>
      <c r="I111" t="str">
        <f>IF(ISBLANK($I110)=TRUE,"",_xll.EDF(I9:I108,$I110))</f>
        <v/>
      </c>
      <c r="J111" t="str">
        <f>IF(ISBLANK($J110)=TRUE,"",_xll.EDF(J9:J108,$J110))</f>
        <v/>
      </c>
      <c r="K111" t="str">
        <f>IF(ISBLANK($K110)=TRUE,"",_xll.EDF(K9:K108,$K110))</f>
        <v/>
      </c>
      <c r="L111" t="str">
        <f>IF(ISBLANK($L110)=TRUE,"",_xll.EDF(L9:L108,$L110))</f>
        <v/>
      </c>
      <c r="M111" t="str">
        <f>IF(ISBLANK($M110)=TRUE,"",_xll.EDF(M9:M108,$M110))</f>
        <v/>
      </c>
      <c r="N111" t="str">
        <f>IF(ISBLANK($N110)=TRUE,"",_xll.EDF(N9:N108,$N110))</f>
        <v/>
      </c>
      <c r="O111" t="str">
        <f>IF(ISBLANK($O110)=TRUE,"",_xll.EDF(O9:O108,$O110))</f>
        <v/>
      </c>
      <c r="P111" t="str">
        <f>IF(ISBLANK($P110)=TRUE,"",_xll.EDF(P9:P108,$P110))</f>
        <v/>
      </c>
      <c r="Q111" t="str">
        <f>IF(ISBLANK($Q110)=TRUE,"",_xll.EDF(Q9:Q108,$Q110))</f>
        <v/>
      </c>
      <c r="R111" t="str">
        <f>IF(ISBLANK($R110)=TRUE,"",_xll.EDF(R9:R108,$R110))</f>
        <v/>
      </c>
      <c r="S111" t="str">
        <f>IF(ISBLANK($S110)=TRUE,"",_xll.EDF(S9:S108,$S110))</f>
        <v/>
      </c>
    </row>
    <row r="112" spans="1:19">
      <c r="A112" t="s">
        <v>64</v>
      </c>
    </row>
    <row r="113" spans="1:19">
      <c r="A113" t="s">
        <v>65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  <c r="G113" t="str">
        <f>IF(ISBLANK($G112)=TRUE,"",_xll.EDF(G9:G108,$G112))</f>
        <v/>
      </c>
      <c r="H113" t="str">
        <f>IF(ISBLANK($H112)=TRUE,"",_xll.EDF(H9:H108,$H112))</f>
        <v/>
      </c>
      <c r="I113" t="str">
        <f>IF(ISBLANK($I112)=TRUE,"",_xll.EDF(I9:I108,$I112))</f>
        <v/>
      </c>
      <c r="J113" t="str">
        <f>IF(ISBLANK($J112)=TRUE,"",_xll.EDF(J9:J108,$J112))</f>
        <v/>
      </c>
      <c r="K113" t="str">
        <f>IF(ISBLANK($K112)=TRUE,"",_xll.EDF(K9:K108,$K112))</f>
        <v/>
      </c>
      <c r="L113" t="str">
        <f>IF(ISBLANK($L112)=TRUE,"",_xll.EDF(L9:L108,$L112))</f>
        <v/>
      </c>
      <c r="M113" t="str">
        <f>IF(ISBLANK($M112)=TRUE,"",_xll.EDF(M9:M108,$M112))</f>
        <v/>
      </c>
      <c r="N113" t="str">
        <f>IF(ISBLANK($N112)=TRUE,"",_xll.EDF(N9:N108,$N112))</f>
        <v/>
      </c>
      <c r="O113" t="str">
        <f>IF(ISBLANK($O112)=TRUE,"",_xll.EDF(O9:O108,$O112))</f>
        <v/>
      </c>
      <c r="P113" t="str">
        <f>IF(ISBLANK($P112)=TRUE,"",_xll.EDF(P9:P108,$P112))</f>
        <v/>
      </c>
      <c r="Q113" t="str">
        <f>IF(ISBLANK($Q112)=TRUE,"",_xll.EDF(Q9:Q108,$Q112))</f>
        <v/>
      </c>
      <c r="R113" t="str">
        <f>IF(ISBLANK($R112)=TRUE,"",_xll.EDF(R9:R108,$R112))</f>
        <v/>
      </c>
      <c r="S113" t="str">
        <f>IF(ISBLANK($S112)=TRUE,"",_xll.EDF(S9:S108,$S112))</f>
        <v/>
      </c>
    </row>
    <row r="114" spans="1:19">
      <c r="A114" t="s">
        <v>66</v>
      </c>
    </row>
    <row r="115" spans="1:19">
      <c r="A115" t="s">
        <v>67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  <c r="G115" t="str">
        <f>IF(ISBLANK($G114)=TRUE,"",_xll.EDF(G9:G108,$G114))</f>
        <v/>
      </c>
      <c r="H115" t="str">
        <f>IF(ISBLANK($H114)=TRUE,"",_xll.EDF(H9:H108,$H114))</f>
        <v/>
      </c>
      <c r="I115" t="str">
        <f>IF(ISBLANK($I114)=TRUE,"",_xll.EDF(I9:I108,$I114))</f>
        <v/>
      </c>
      <c r="J115" t="str">
        <f>IF(ISBLANK($J114)=TRUE,"",_xll.EDF(J9:J108,$J114))</f>
        <v/>
      </c>
      <c r="K115" t="str">
        <f>IF(ISBLANK($K114)=TRUE,"",_xll.EDF(K9:K108,$K114))</f>
        <v/>
      </c>
      <c r="L115" t="str">
        <f>IF(ISBLANK($L114)=TRUE,"",_xll.EDF(L9:L108,$L114))</f>
        <v/>
      </c>
      <c r="M115" t="str">
        <f>IF(ISBLANK($M114)=TRUE,"",_xll.EDF(M9:M108,$M114))</f>
        <v/>
      </c>
      <c r="N115" t="str">
        <f>IF(ISBLANK($N114)=TRUE,"",_xll.EDF(N9:N108,$N114))</f>
        <v/>
      </c>
      <c r="O115" t="str">
        <f>IF(ISBLANK($O114)=TRUE,"",_xll.EDF(O9:O108,$O114))</f>
        <v/>
      </c>
      <c r="P115" t="str">
        <f>IF(ISBLANK($P114)=TRUE,"",_xll.EDF(P9:P108,$P114))</f>
        <v/>
      </c>
      <c r="Q115" t="str">
        <f>IF(ISBLANK($Q114)=TRUE,"",_xll.EDF(Q9:Q108,$Q114))</f>
        <v/>
      </c>
      <c r="R115" t="str">
        <f>IF(ISBLANK($R114)=TRUE,"",_xll.EDF(R9:R108,$R114))</f>
        <v/>
      </c>
      <c r="S115" t="str">
        <f>IF(ISBLANK($S114)=TRUE,"",_xll.EDF(S9:S108,$S114))</f>
        <v/>
      </c>
    </row>
    <row r="116" spans="1:19">
      <c r="A116" t="s">
        <v>68</v>
      </c>
    </row>
    <row r="117" spans="1:19">
      <c r="A117" t="s">
        <v>69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  <c r="G117" t="str">
        <f>IF(ISBLANK($G116)=TRUE,"",_xll.EDF(G9:G108,$G116))</f>
        <v/>
      </c>
      <c r="H117" t="str">
        <f>IF(ISBLANK($H116)=TRUE,"",_xll.EDF(H9:H108,$H116))</f>
        <v/>
      </c>
      <c r="I117" t="str">
        <f>IF(ISBLANK($I116)=TRUE,"",_xll.EDF(I9:I108,$I116))</f>
        <v/>
      </c>
      <c r="J117" t="str">
        <f>IF(ISBLANK($J116)=TRUE,"",_xll.EDF(J9:J108,$J116))</f>
        <v/>
      </c>
      <c r="K117" t="str">
        <f>IF(ISBLANK($K116)=TRUE,"",_xll.EDF(K9:K108,$K116))</f>
        <v/>
      </c>
      <c r="L117" t="str">
        <f>IF(ISBLANK($L116)=TRUE,"",_xll.EDF(L9:L108,$L116))</f>
        <v/>
      </c>
      <c r="M117" t="str">
        <f>IF(ISBLANK($M116)=TRUE,"",_xll.EDF(M9:M108,$M116))</f>
        <v/>
      </c>
      <c r="N117" t="str">
        <f>IF(ISBLANK($N116)=TRUE,"",_xll.EDF(N9:N108,$N116))</f>
        <v/>
      </c>
      <c r="O117" t="str">
        <f>IF(ISBLANK($O116)=TRUE,"",_xll.EDF(O9:O108,$O116))</f>
        <v/>
      </c>
      <c r="P117" t="str">
        <f>IF(ISBLANK($P116)=TRUE,"",_xll.EDF(P9:P108,$P116))</f>
        <v/>
      </c>
      <c r="Q117" t="str">
        <f>IF(ISBLANK($Q116)=TRUE,"",_xll.EDF(Q9:Q108,$Q116))</f>
        <v/>
      </c>
      <c r="R117" t="str">
        <f>IF(ISBLANK($R116)=TRUE,"",_xll.EDF(R9:R108,$R116))</f>
        <v/>
      </c>
      <c r="S117" t="str">
        <f>IF(ISBLANK($S116)=TRUE,"",_xll.EDF(S9:S108,$S116))</f>
        <v/>
      </c>
    </row>
    <row r="118" spans="1:19">
      <c r="A118" t="s">
        <v>70</v>
      </c>
    </row>
    <row r="119" spans="1:19">
      <c r="A119" t="s">
        <v>71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  <c r="G119" t="str">
        <f>IF(ISBLANK($G118)=TRUE,"",_xll.EDF(G9:G108,$G118))</f>
        <v/>
      </c>
      <c r="H119" t="str">
        <f>IF(ISBLANK($H118)=TRUE,"",_xll.EDF(H9:H108,$H118))</f>
        <v/>
      </c>
      <c r="I119" t="str">
        <f>IF(ISBLANK($I118)=TRUE,"",_xll.EDF(I9:I108,$I118))</f>
        <v/>
      </c>
      <c r="J119" t="str">
        <f>IF(ISBLANK($J118)=TRUE,"",_xll.EDF(J9:J108,$J118))</f>
        <v/>
      </c>
      <c r="K119" t="str">
        <f>IF(ISBLANK($K118)=TRUE,"",_xll.EDF(K9:K108,$K118))</f>
        <v/>
      </c>
      <c r="L119" t="str">
        <f>IF(ISBLANK($L118)=TRUE,"",_xll.EDF(L9:L108,$L118))</f>
        <v/>
      </c>
      <c r="M119" t="str">
        <f>IF(ISBLANK($M118)=TRUE,"",_xll.EDF(M9:M108,$M118))</f>
        <v/>
      </c>
      <c r="N119" t="str">
        <f>IF(ISBLANK($N118)=TRUE,"",_xll.EDF(N9:N108,$N118))</f>
        <v/>
      </c>
      <c r="O119" t="str">
        <f>IF(ISBLANK($O118)=TRUE,"",_xll.EDF(O9:O108,$O118))</f>
        <v/>
      </c>
      <c r="P119" t="str">
        <f>IF(ISBLANK($P118)=TRUE,"",_xll.EDF(P9:P108,$P118))</f>
        <v/>
      </c>
      <c r="Q119" t="str">
        <f>IF(ISBLANK($Q118)=TRUE,"",_xll.EDF(Q9:Q108,$Q118))</f>
        <v/>
      </c>
      <c r="R119" t="str">
        <f>IF(ISBLANK($R118)=TRUE,"",_xll.EDF(R9:R108,$R118))</f>
        <v/>
      </c>
      <c r="S119" t="str">
        <f>IF(ISBLANK($S118)=TRUE,"",_xll.EDF(S9:S108,$S118))</f>
        <v/>
      </c>
    </row>
  </sheetData>
  <sheetCalcPr fullCalcOnLoad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SimData</vt:lpstr>
      <vt:lpstr>Sheet1!Print_Area</vt:lpstr>
    </vt:vector>
  </TitlesOfParts>
  <Company>Texas A&amp;M/Ag Economics/AFPC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2002-11-23T02:48:00Z</cp:lastPrinted>
  <dcterms:created xsi:type="dcterms:W3CDTF">1998-07-30T15:37:59Z</dcterms:created>
  <dcterms:modified xsi:type="dcterms:W3CDTF">2011-02-07T04:53:45Z</dcterms:modified>
</cp:coreProperties>
</file>