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90" yWindow="120" windowWidth="15450" windowHeight="11220"/>
  </bookViews>
  <sheets>
    <sheet name="StochModel " sheetId="4" r:id="rId1"/>
    <sheet name="SimData" sheetId="8" r:id="rId2"/>
  </sheets>
  <definedNames>
    <definedName name="_xlnm.Print_Area" localSheetId="0">'StochModel '!$A$1:$M$85</definedName>
    <definedName name="solver_adj" localSheetId="0" hidden="1">'StochModel '!$C$62:$L$62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500</definedName>
    <definedName name="solver_lhs1" localSheetId="0" hidden="1">'StochModel '!$C$62:$L$62</definedName>
    <definedName name="solver_lhs2" localSheetId="0" hidden="1">'StochModel '!$C$59:$L$59</definedName>
    <definedName name="solver_lhs3" localSheetId="0" hidden="1">'StochModel '!$I$62</definedName>
    <definedName name="solver_lhs4" localSheetId="0" hidden="1">'StochModel '!$H$62</definedName>
    <definedName name="solver_lhs5" localSheetId="0" hidden="1">'StochModel '!$G$62</definedName>
    <definedName name="solver_lhs6" localSheetId="0" hidden="1">'StochModel '!$H$62</definedName>
    <definedName name="solver_lhs7" localSheetId="0" hidden="1">'StochModel '!$I$62</definedName>
    <definedName name="solver_lhs8" localSheetId="0" hidden="1">'StochModel '!$J$62</definedName>
    <definedName name="solver_lhs9" localSheetId="0" hidden="1">'StochModel '!$K$62</definedName>
    <definedName name="solver_lin" localSheetId="0" hidden="1">2</definedName>
    <definedName name="solver_neg" localSheetId="0" hidden="1">2</definedName>
    <definedName name="solver_num" localSheetId="0" hidden="1">2</definedName>
    <definedName name="solver_nwt" localSheetId="0" hidden="1">1</definedName>
    <definedName name="solver_opt" localSheetId="0" hidden="1">'StochModel '!$C$67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el4" localSheetId="0" hidden="1">3</definedName>
    <definedName name="solver_rel5" localSheetId="0" hidden="1">3</definedName>
    <definedName name="solver_rel6" localSheetId="0" hidden="1">3</definedName>
    <definedName name="solver_rel7" localSheetId="0" hidden="1">3</definedName>
    <definedName name="solver_rel8" localSheetId="0" hidden="1">3</definedName>
    <definedName name="solver_rel9" localSheetId="0" hidden="1">3</definedName>
    <definedName name="solver_rhs1" localSheetId="0" hidden="1">0</definedName>
    <definedName name="solver_rhs2" localSheetId="0" hidden="1">0</definedName>
    <definedName name="solver_rhs3" localSheetId="0" hidden="1">0</definedName>
    <definedName name="solver_rhs4" localSheetId="0" hidden="1">0</definedName>
    <definedName name="solver_rhs5" localSheetId="0" hidden="1">0</definedName>
    <definedName name="solver_rhs6" localSheetId="0" hidden="1">0</definedName>
    <definedName name="solver_rhs7" localSheetId="0" hidden="1">0</definedName>
    <definedName name="solver_rhs8" localSheetId="0" hidden="1">0</definedName>
    <definedName name="solver_rhs9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calcId="125725"/>
</workbook>
</file>

<file path=xl/calcChain.xml><?xml version="1.0" encoding="utf-8"?>
<calcChain xmlns="http://schemas.openxmlformats.org/spreadsheetml/2006/main">
  <c r="AG11" i="8"/>
  <c r="AG10"/>
  <c r="AG14"/>
  <c r="AG16"/>
  <c r="L8"/>
  <c r="AG9" s="1"/>
  <c r="AE11"/>
  <c r="AE10"/>
  <c r="AE14"/>
  <c r="AE16"/>
  <c r="K8"/>
  <c r="AE9" s="1"/>
  <c r="AC11"/>
  <c r="AC10"/>
  <c r="AC18" s="1"/>
  <c r="AC14"/>
  <c r="AC16"/>
  <c r="J8"/>
  <c r="AC9" s="1"/>
  <c r="AA11"/>
  <c r="AA10"/>
  <c r="AA14"/>
  <c r="AA16"/>
  <c r="I8"/>
  <c r="AA9" s="1"/>
  <c r="Y11"/>
  <c r="Y10"/>
  <c r="Y14"/>
  <c r="Y16"/>
  <c r="H8"/>
  <c r="Y9" s="1"/>
  <c r="W11"/>
  <c r="W10"/>
  <c r="W18" s="1"/>
  <c r="W14"/>
  <c r="W16"/>
  <c r="G8"/>
  <c r="W9" s="1"/>
  <c r="U11"/>
  <c r="U10"/>
  <c r="U18" s="1"/>
  <c r="U14"/>
  <c r="U16"/>
  <c r="F8"/>
  <c r="U9" s="1"/>
  <c r="S11"/>
  <c r="S10"/>
  <c r="S18" s="1"/>
  <c r="S14"/>
  <c r="S16"/>
  <c r="E8"/>
  <c r="S9" s="1"/>
  <c r="Q11"/>
  <c r="Q10"/>
  <c r="Q18" s="1"/>
  <c r="Q14"/>
  <c r="Q16"/>
  <c r="D8"/>
  <c r="Q9" s="1"/>
  <c r="O11"/>
  <c r="O10"/>
  <c r="O18"/>
  <c r="O16"/>
  <c r="C8"/>
  <c r="O9" s="1"/>
  <c r="L119"/>
  <c r="L117"/>
  <c r="L115"/>
  <c r="L113"/>
  <c r="L111"/>
  <c r="L7"/>
  <c r="L6"/>
  <c r="L4"/>
  <c r="L3"/>
  <c r="L5"/>
  <c r="K119"/>
  <c r="K117"/>
  <c r="K115"/>
  <c r="K113"/>
  <c r="K111"/>
  <c r="K7"/>
  <c r="K6"/>
  <c r="K4"/>
  <c r="K5" s="1"/>
  <c r="K3"/>
  <c r="J119"/>
  <c r="J117"/>
  <c r="J115"/>
  <c r="J113"/>
  <c r="J111"/>
  <c r="J7"/>
  <c r="J6"/>
  <c r="J4"/>
  <c r="J3"/>
  <c r="I119"/>
  <c r="I117"/>
  <c r="I115"/>
  <c r="I113"/>
  <c r="I111"/>
  <c r="I7"/>
  <c r="I6"/>
  <c r="I4"/>
  <c r="I3"/>
  <c r="I5" s="1"/>
  <c r="H119"/>
  <c r="H117"/>
  <c r="H115"/>
  <c r="H113"/>
  <c r="H111"/>
  <c r="H7"/>
  <c r="H6"/>
  <c r="H4"/>
  <c r="H3"/>
  <c r="H5"/>
  <c r="G119"/>
  <c r="G117"/>
  <c r="G115"/>
  <c r="G113"/>
  <c r="G111"/>
  <c r="G7"/>
  <c r="G6"/>
  <c r="G4"/>
  <c r="G5" s="1"/>
  <c r="G3"/>
  <c r="F119"/>
  <c r="F117"/>
  <c r="F115"/>
  <c r="F113"/>
  <c r="F111"/>
  <c r="F7"/>
  <c r="F6"/>
  <c r="F4"/>
  <c r="F3"/>
  <c r="E119"/>
  <c r="E117"/>
  <c r="E115"/>
  <c r="E113"/>
  <c r="E111"/>
  <c r="E7"/>
  <c r="E6"/>
  <c r="E4"/>
  <c r="E3"/>
  <c r="E5" s="1"/>
  <c r="D119"/>
  <c r="D117"/>
  <c r="D115"/>
  <c r="D113"/>
  <c r="D111"/>
  <c r="D7"/>
  <c r="D6"/>
  <c r="D4"/>
  <c r="D3"/>
  <c r="D5"/>
  <c r="C119"/>
  <c r="C117"/>
  <c r="C115"/>
  <c r="C113"/>
  <c r="C111"/>
  <c r="C7"/>
  <c r="C6"/>
  <c r="C4"/>
  <c r="C5" s="1"/>
  <c r="C3"/>
  <c r="B119"/>
  <c r="B117"/>
  <c r="B115"/>
  <c r="B113"/>
  <c r="B111"/>
  <c r="B8"/>
  <c r="B7"/>
  <c r="B6"/>
  <c r="B4"/>
  <c r="B5" s="1"/>
  <c r="B3"/>
  <c r="M48" i="4"/>
  <c r="C57"/>
  <c r="D57"/>
  <c r="E57"/>
  <c r="F57"/>
  <c r="G57"/>
  <c r="H57"/>
  <c r="I57"/>
  <c r="J57"/>
  <c r="K57"/>
  <c r="L57"/>
  <c r="L46"/>
  <c r="L70"/>
  <c r="K46"/>
  <c r="K70" s="1"/>
  <c r="J46"/>
  <c r="J70"/>
  <c r="I46"/>
  <c r="I70" s="1"/>
  <c r="H46"/>
  <c r="H70"/>
  <c r="G46"/>
  <c r="G70" s="1"/>
  <c r="F46"/>
  <c r="F70"/>
  <c r="E46"/>
  <c r="E70" s="1"/>
  <c r="D46"/>
  <c r="D70"/>
  <c r="C46"/>
  <c r="C70" s="1"/>
  <c r="B58"/>
  <c r="L47"/>
  <c r="K47"/>
  <c r="J47"/>
  <c r="I47"/>
  <c r="H47"/>
  <c r="G47"/>
  <c r="F47"/>
  <c r="E47"/>
  <c r="D47"/>
  <c r="C47"/>
  <c r="AG17" i="8"/>
  <c r="AG15"/>
  <c r="AE17"/>
  <c r="AE15"/>
  <c r="AC17"/>
  <c r="AC15"/>
  <c r="AA17"/>
  <c r="AA15"/>
  <c r="Y17"/>
  <c r="Y15"/>
  <c r="W17"/>
  <c r="W15"/>
  <c r="U15"/>
  <c r="S12"/>
  <c r="T16" s="1"/>
  <c r="S15"/>
  <c r="Q12"/>
  <c r="R16" s="1"/>
  <c r="Q15"/>
  <c r="O17"/>
  <c r="O15"/>
  <c r="J2"/>
  <c r="F2"/>
  <c r="C74" i="4"/>
  <c r="T18" i="8"/>
  <c r="R18"/>
  <c r="O12"/>
  <c r="P18"/>
  <c r="P16"/>
  <c r="I2"/>
  <c r="E2"/>
  <c r="C72" i="4"/>
  <c r="C75"/>
  <c r="D73"/>
  <c r="D72"/>
  <c r="D75"/>
  <c r="E73"/>
  <c r="E72"/>
  <c r="E75"/>
  <c r="F73"/>
  <c r="F72"/>
  <c r="F75"/>
  <c r="G73"/>
  <c r="G72"/>
  <c r="G75"/>
  <c r="H73"/>
  <c r="H72"/>
  <c r="H75"/>
  <c r="I73"/>
  <c r="I72"/>
  <c r="I75"/>
  <c r="J73"/>
  <c r="J72"/>
  <c r="J75"/>
  <c r="K73"/>
  <c r="K72"/>
  <c r="K75"/>
  <c r="L73"/>
  <c r="L72"/>
  <c r="L75"/>
  <c r="A1"/>
  <c r="AA12" i="8"/>
  <c r="P17"/>
  <c r="K2"/>
  <c r="G2"/>
  <c r="C2"/>
  <c r="C73" i="4"/>
  <c r="F74"/>
  <c r="F76"/>
  <c r="J74"/>
  <c r="J76"/>
  <c r="L2" i="8"/>
  <c r="D74" i="4"/>
  <c r="D76"/>
  <c r="H74"/>
  <c r="L76"/>
  <c r="AG12" i="8"/>
  <c r="Y12"/>
  <c r="S17"/>
  <c r="T17" s="1"/>
  <c r="Q17"/>
  <c r="R17" s="1"/>
  <c r="B2"/>
  <c r="E74" i="4"/>
  <c r="E76"/>
  <c r="I74"/>
  <c r="I76"/>
  <c r="AE12" i="8"/>
  <c r="AB17"/>
  <c r="W12"/>
  <c r="U17"/>
  <c r="T15"/>
  <c r="R15"/>
  <c r="P15"/>
  <c r="H2"/>
  <c r="D2"/>
  <c r="H76" i="4"/>
  <c r="L74"/>
  <c r="AH17" i="8"/>
  <c r="AC12"/>
  <c r="U12"/>
  <c r="C76" i="4"/>
  <c r="G74"/>
  <c r="G76"/>
  <c r="K74"/>
  <c r="K76"/>
  <c r="AB15" i="8"/>
  <c r="AB16"/>
  <c r="AH15"/>
  <c r="AH16"/>
  <c r="Z17"/>
  <c r="Z15"/>
  <c r="Z16"/>
  <c r="AF17"/>
  <c r="AF15"/>
  <c r="AF16"/>
  <c r="X17"/>
  <c r="X15"/>
  <c r="X18"/>
  <c r="X16"/>
  <c r="AD17"/>
  <c r="AD15"/>
  <c r="AD18"/>
  <c r="AD16"/>
  <c r="V17"/>
  <c r="V15"/>
  <c r="V18"/>
  <c r="V16"/>
  <c r="K56" i="4" l="1"/>
  <c r="G56"/>
  <c r="C56"/>
  <c r="H56"/>
  <c r="I56"/>
  <c r="E56"/>
  <c r="L56"/>
  <c r="D56"/>
  <c r="J56"/>
  <c r="F56"/>
  <c r="C49"/>
  <c r="L55"/>
  <c r="L48"/>
  <c r="K55"/>
  <c r="K48"/>
  <c r="J55"/>
  <c r="J48"/>
  <c r="I55"/>
  <c r="I48"/>
  <c r="H55"/>
  <c r="H58" s="1"/>
  <c r="H48"/>
  <c r="G55"/>
  <c r="G58" s="1"/>
  <c r="G48"/>
  <c r="F55"/>
  <c r="F48"/>
  <c r="E55"/>
  <c r="E48"/>
  <c r="D55"/>
  <c r="D58" s="1"/>
  <c r="D48"/>
  <c r="C55"/>
  <c r="C58" s="1"/>
  <c r="C48"/>
  <c r="U19" i="8"/>
  <c r="U20" s="1"/>
  <c r="AC19"/>
  <c r="F5"/>
  <c r="J5"/>
  <c r="W19"/>
  <c r="O19"/>
  <c r="Q19"/>
  <c r="S19"/>
  <c r="Y18"/>
  <c r="AA18"/>
  <c r="AE18"/>
  <c r="AE19" s="1"/>
  <c r="AE20" s="1"/>
  <c r="AG18"/>
  <c r="AG19" s="1"/>
  <c r="P19"/>
  <c r="AF18"/>
  <c r="T19"/>
  <c r="V19"/>
  <c r="AH18"/>
  <c r="AF19"/>
  <c r="AB18"/>
  <c r="AH19"/>
  <c r="AF20"/>
  <c r="AD19"/>
  <c r="R19"/>
  <c r="X19"/>
  <c r="Z18"/>
  <c r="V20"/>
  <c r="I58" i="4" l="1"/>
  <c r="K58"/>
  <c r="J58"/>
  <c r="U21" i="8"/>
  <c r="Y19"/>
  <c r="W20"/>
  <c r="Q20"/>
  <c r="AC20"/>
  <c r="AE21"/>
  <c r="AG20"/>
  <c r="S20"/>
  <c r="D49" i="4"/>
  <c r="C50"/>
  <c r="C51" s="1"/>
  <c r="C53" s="1"/>
  <c r="C59" s="1"/>
  <c r="C65" s="1"/>
  <c r="E58"/>
  <c r="AA19" i="8"/>
  <c r="O20"/>
  <c r="F58" i="4"/>
  <c r="L58"/>
  <c r="AF21" i="8"/>
  <c r="V21"/>
  <c r="AD20"/>
  <c r="P20"/>
  <c r="R20"/>
  <c r="T20"/>
  <c r="AB19"/>
  <c r="X20"/>
  <c r="AH20"/>
  <c r="Z19"/>
  <c r="Y20" l="1"/>
  <c r="AG21"/>
  <c r="W21"/>
  <c r="AA20"/>
  <c r="S21"/>
  <c r="Q21"/>
  <c r="O21"/>
  <c r="E49" i="4"/>
  <c r="D50"/>
  <c r="D51" s="1"/>
  <c r="D53" s="1"/>
  <c r="D59" s="1"/>
  <c r="D65" s="1"/>
  <c r="AC21" i="8"/>
  <c r="U22"/>
  <c r="AE22"/>
  <c r="Z20"/>
  <c r="T21"/>
  <c r="AF22"/>
  <c r="AB20"/>
  <c r="X21"/>
  <c r="P21"/>
  <c r="V22"/>
  <c r="AH21"/>
  <c r="R21"/>
  <c r="AD21"/>
  <c r="AC22" l="1"/>
  <c r="Q22"/>
  <c r="AG22"/>
  <c r="U23"/>
  <c r="O22"/>
  <c r="W22"/>
  <c r="F49" i="4"/>
  <c r="E50"/>
  <c r="E51" s="1"/>
  <c r="E53" s="1"/>
  <c r="E59" s="1"/>
  <c r="E65" s="1"/>
  <c r="AA21" i="8"/>
  <c r="AE23"/>
  <c r="S22"/>
  <c r="Y21"/>
  <c r="Z21"/>
  <c r="AD22"/>
  <c r="P22"/>
  <c r="AB21"/>
  <c r="V23"/>
  <c r="AH22"/>
  <c r="T22"/>
  <c r="R22"/>
  <c r="X22"/>
  <c r="AF23"/>
  <c r="AE24" l="1"/>
  <c r="W23"/>
  <c r="Q23"/>
  <c r="S23"/>
  <c r="G49" i="4"/>
  <c r="F50"/>
  <c r="F51" s="1"/>
  <c r="F53" s="1"/>
  <c r="F59" s="1"/>
  <c r="F65" s="1"/>
  <c r="AG23" i="8"/>
  <c r="U24"/>
  <c r="AA22"/>
  <c r="O23"/>
  <c r="AC23"/>
  <c r="Y22"/>
  <c r="R23"/>
  <c r="AH23"/>
  <c r="AD23"/>
  <c r="X23"/>
  <c r="AF24"/>
  <c r="AB22"/>
  <c r="Z22"/>
  <c r="T23"/>
  <c r="V24"/>
  <c r="P23"/>
  <c r="O24" l="1"/>
  <c r="U25"/>
  <c r="S24"/>
  <c r="Y23"/>
  <c r="AA23"/>
  <c r="H49" i="4"/>
  <c r="G50"/>
  <c r="G51" s="1"/>
  <c r="G53" s="1"/>
  <c r="G59" s="1"/>
  <c r="G65" s="1"/>
  <c r="AE25" i="8"/>
  <c r="W24"/>
  <c r="AC24"/>
  <c r="AG24"/>
  <c r="Q24"/>
  <c r="T24"/>
  <c r="AH24"/>
  <c r="V25"/>
  <c r="AD24"/>
  <c r="P24"/>
  <c r="AB23"/>
  <c r="Z23"/>
  <c r="AF25"/>
  <c r="R24"/>
  <c r="X24"/>
  <c r="W25" l="1"/>
  <c r="I49" i="4"/>
  <c r="H50"/>
  <c r="H51" s="1"/>
  <c r="H53" s="1"/>
  <c r="H59" s="1"/>
  <c r="H65" s="1"/>
  <c r="Q25" i="8"/>
  <c r="AE26"/>
  <c r="Y24"/>
  <c r="AA24"/>
  <c r="O25"/>
  <c r="AC25"/>
  <c r="U26"/>
  <c r="AG25"/>
  <c r="S25"/>
  <c r="R25"/>
  <c r="P25"/>
  <c r="T25"/>
  <c r="Z24"/>
  <c r="X25"/>
  <c r="AD25"/>
  <c r="AB24"/>
  <c r="AH25"/>
  <c r="V26"/>
  <c r="AF26"/>
  <c r="AE27" l="1"/>
  <c r="U27"/>
  <c r="J49" i="4"/>
  <c r="I50"/>
  <c r="I51" s="1"/>
  <c r="I53" s="1"/>
  <c r="I59" s="1"/>
  <c r="I65" s="1"/>
  <c r="AG26" i="8"/>
  <c r="AA25"/>
  <c r="AC26"/>
  <c r="W26"/>
  <c r="Y25"/>
  <c r="S26"/>
  <c r="O26"/>
  <c r="Q26"/>
  <c r="AD26"/>
  <c r="P26"/>
  <c r="V27"/>
  <c r="AB25"/>
  <c r="T26"/>
  <c r="AF27"/>
  <c r="AH26"/>
  <c r="Z25"/>
  <c r="X26"/>
  <c r="R26"/>
  <c r="Q27" l="1"/>
  <c r="W27"/>
  <c r="Y26"/>
  <c r="AG27"/>
  <c r="AE28"/>
  <c r="S27"/>
  <c r="AA26"/>
  <c r="U28"/>
  <c r="O27"/>
  <c r="AC27"/>
  <c r="K49" i="4"/>
  <c r="J50"/>
  <c r="J51" s="1"/>
  <c r="J53" s="1"/>
  <c r="J59" s="1"/>
  <c r="J65" s="1"/>
  <c r="X27" i="8"/>
  <c r="R27"/>
  <c r="AF28"/>
  <c r="P27"/>
  <c r="AH27"/>
  <c r="V28"/>
  <c r="Z26"/>
  <c r="AB26"/>
  <c r="T27"/>
  <c r="AD27"/>
  <c r="AC28" l="1"/>
  <c r="S28"/>
  <c r="L49" i="4"/>
  <c r="L50" s="1"/>
  <c r="L51" s="1"/>
  <c r="L53" s="1"/>
  <c r="L59" s="1"/>
  <c r="L65" s="1"/>
  <c r="C67" s="1"/>
  <c r="K50"/>
  <c r="K51" s="1"/>
  <c r="K53" s="1"/>
  <c r="K59" s="1"/>
  <c r="K65" s="1"/>
  <c r="AA27" i="8"/>
  <c r="Y27"/>
  <c r="U29"/>
  <c r="AG28"/>
  <c r="O28"/>
  <c r="AE29"/>
  <c r="Q28"/>
  <c r="W28"/>
  <c r="AH28"/>
  <c r="X28"/>
  <c r="V29"/>
  <c r="R28"/>
  <c r="T28"/>
  <c r="Z27"/>
  <c r="AF29"/>
  <c r="AD28"/>
  <c r="AB27"/>
  <c r="P28"/>
  <c r="O29" l="1"/>
  <c r="AA28"/>
  <c r="AC29"/>
  <c r="AE30"/>
  <c r="Y28"/>
  <c r="S29"/>
  <c r="Q29"/>
  <c r="U30"/>
  <c r="W29"/>
  <c r="AG29"/>
  <c r="AF30"/>
  <c r="V30"/>
  <c r="AD29"/>
  <c r="R29"/>
  <c r="AB28"/>
  <c r="T29"/>
  <c r="AH29"/>
  <c r="P29"/>
  <c r="Z28"/>
  <c r="X29"/>
  <c r="W30" l="1"/>
  <c r="Y29"/>
  <c r="O30"/>
  <c r="AG30"/>
  <c r="S30"/>
  <c r="AA29"/>
  <c r="Q30"/>
  <c r="AC30"/>
  <c r="U31"/>
  <c r="AE31"/>
  <c r="AH30"/>
  <c r="AD30"/>
  <c r="P30"/>
  <c r="R30"/>
  <c r="Z29"/>
  <c r="AB29"/>
  <c r="AF31"/>
  <c r="X30"/>
  <c r="T30"/>
  <c r="V31"/>
  <c r="U32" l="1"/>
  <c r="S31"/>
  <c r="W31"/>
  <c r="AE32"/>
  <c r="AA30"/>
  <c r="Y30"/>
  <c r="Q31"/>
  <c r="O31"/>
  <c r="AC31"/>
  <c r="AG31"/>
  <c r="V32"/>
  <c r="AB30"/>
  <c r="AD31"/>
  <c r="AF32"/>
  <c r="P31"/>
  <c r="X31"/>
  <c r="R31"/>
  <c r="T31"/>
  <c r="Z30"/>
  <c r="AH31"/>
  <c r="AG32" l="1"/>
  <c r="Y31"/>
  <c r="S32"/>
  <c r="Q32"/>
  <c r="W32"/>
  <c r="O32"/>
  <c r="AE33"/>
  <c r="AC32"/>
  <c r="AA31"/>
  <c r="U33"/>
  <c r="T32"/>
  <c r="AF33"/>
  <c r="Z31"/>
  <c r="P32"/>
  <c r="V33"/>
  <c r="AH32"/>
  <c r="X32"/>
  <c r="AB31"/>
  <c r="R32"/>
  <c r="AD32"/>
  <c r="AC33" l="1"/>
  <c r="Q33"/>
  <c r="AA32"/>
  <c r="W33"/>
  <c r="AG33"/>
  <c r="U34"/>
  <c r="O33"/>
  <c r="Y32"/>
  <c r="AE34"/>
  <c r="S33"/>
  <c r="AD33"/>
  <c r="AH33"/>
  <c r="AF34"/>
  <c r="X33"/>
  <c r="Z32"/>
  <c r="AB32"/>
  <c r="P33"/>
  <c r="R33"/>
  <c r="V34"/>
  <c r="T33"/>
  <c r="S34" l="1"/>
  <c r="U35"/>
  <c r="Q34"/>
  <c r="O34"/>
  <c r="AA33"/>
  <c r="Y33"/>
  <c r="W34"/>
  <c r="AE35"/>
  <c r="AG34"/>
  <c r="AC34"/>
  <c r="R34"/>
  <c r="X34"/>
  <c r="V35"/>
  <c r="Z33"/>
  <c r="AD34"/>
  <c r="T34"/>
  <c r="AB33"/>
  <c r="AH34"/>
  <c r="P34"/>
  <c r="AF35"/>
  <c r="AE36" l="1"/>
  <c r="O35"/>
  <c r="AG35"/>
  <c r="AA34"/>
  <c r="S35"/>
  <c r="AC35"/>
  <c r="Y34"/>
  <c r="U36"/>
  <c r="W35"/>
  <c r="Q35"/>
  <c r="AF36"/>
  <c r="T35"/>
  <c r="X35"/>
  <c r="AB34"/>
  <c r="V36"/>
  <c r="AH35"/>
  <c r="Z34"/>
  <c r="P35"/>
  <c r="AD35"/>
  <c r="R35"/>
  <c r="Q36" l="1"/>
  <c r="AC36"/>
  <c r="O36"/>
  <c r="Y35"/>
  <c r="AG36"/>
  <c r="U37"/>
  <c r="AA35"/>
  <c r="W36"/>
  <c r="S36"/>
  <c r="AE37"/>
  <c r="P36"/>
  <c r="AB35"/>
  <c r="AD36"/>
  <c r="V37"/>
  <c r="AF37"/>
  <c r="R36"/>
  <c r="AH36"/>
  <c r="T36"/>
  <c r="Z35"/>
  <c r="X36"/>
  <c r="W37" l="1"/>
  <c r="Y36"/>
  <c r="S37"/>
  <c r="AG37"/>
  <c r="Q37"/>
  <c r="AE38"/>
  <c r="U38"/>
  <c r="AC37"/>
  <c r="AA36"/>
  <c r="O37"/>
  <c r="T37"/>
  <c r="V38"/>
  <c r="Z36"/>
  <c r="AF38"/>
  <c r="P37"/>
  <c r="X37"/>
  <c r="R37"/>
  <c r="AB36"/>
  <c r="AH37"/>
  <c r="AD37"/>
  <c r="AC38" l="1"/>
  <c r="AG38"/>
  <c r="AA37"/>
  <c r="Q38"/>
  <c r="W38"/>
  <c r="O38"/>
  <c r="AE39"/>
  <c r="Y37"/>
  <c r="U39"/>
  <c r="S38"/>
  <c r="AD38"/>
  <c r="X38"/>
  <c r="V39"/>
  <c r="R38"/>
  <c r="Z37"/>
  <c r="AB37"/>
  <c r="AF39"/>
  <c r="AH38"/>
  <c r="P38"/>
  <c r="T38"/>
  <c r="S39" l="1"/>
  <c r="O39"/>
  <c r="AG39"/>
  <c r="AE40"/>
  <c r="AA38"/>
  <c r="Y38"/>
  <c r="Q39"/>
  <c r="U40"/>
  <c r="W39"/>
  <c r="AC39"/>
  <c r="AH39"/>
  <c r="R39"/>
  <c r="P39"/>
  <c r="Z38"/>
  <c r="AD39"/>
  <c r="T39"/>
  <c r="AB38"/>
  <c r="X39"/>
  <c r="AF40"/>
  <c r="V40"/>
  <c r="U41" l="1"/>
  <c r="AE41"/>
  <c r="W40"/>
  <c r="AA39"/>
  <c r="S40"/>
  <c r="AC40"/>
  <c r="Y39"/>
  <c r="O40"/>
  <c r="Q40"/>
  <c r="AG40"/>
  <c r="X40"/>
  <c r="Z39"/>
  <c r="AF41"/>
  <c r="AD40"/>
  <c r="AH40"/>
  <c r="V41"/>
  <c r="T40"/>
  <c r="R40"/>
  <c r="AB39"/>
  <c r="P40"/>
  <c r="O41" l="1"/>
  <c r="AA40"/>
  <c r="Q41"/>
  <c r="S41"/>
  <c r="U42"/>
  <c r="AG41"/>
  <c r="AC41"/>
  <c r="AE42"/>
  <c r="Y40"/>
  <c r="W41"/>
  <c r="P41"/>
  <c r="V42"/>
  <c r="Z40"/>
  <c r="T41"/>
  <c r="AF42"/>
  <c r="R41"/>
  <c r="AD41"/>
  <c r="AB40"/>
  <c r="AH41"/>
  <c r="X41"/>
  <c r="W42" l="1"/>
  <c r="AG42"/>
  <c r="AA41"/>
  <c r="AC42"/>
  <c r="Q42"/>
  <c r="AE43"/>
  <c r="S42"/>
  <c r="Y41"/>
  <c r="U43"/>
  <c r="O42"/>
  <c r="AB41"/>
  <c r="T42"/>
  <c r="AH42"/>
  <c r="AF43"/>
  <c r="P42"/>
  <c r="X42"/>
  <c r="R42"/>
  <c r="V43"/>
  <c r="AD42"/>
  <c r="Z41"/>
  <c r="Y42" l="1"/>
  <c r="AC43"/>
  <c r="U44"/>
  <c r="Q43"/>
  <c r="W43"/>
  <c r="O43"/>
  <c r="AE44"/>
  <c r="AG43"/>
  <c r="S43"/>
  <c r="AA42"/>
  <c r="Z42"/>
  <c r="X43"/>
  <c r="T43"/>
  <c r="R43"/>
  <c r="AH43"/>
  <c r="V44"/>
  <c r="AF44"/>
  <c r="AD43"/>
  <c r="P43"/>
  <c r="AB42"/>
  <c r="AA43" l="1"/>
  <c r="O44"/>
  <c r="AC44"/>
  <c r="AE45"/>
  <c r="U45"/>
  <c r="AG44"/>
  <c r="Q44"/>
  <c r="S44"/>
  <c r="W44"/>
  <c r="Y43"/>
  <c r="T44"/>
  <c r="AD44"/>
  <c r="R44"/>
  <c r="P44"/>
  <c r="AH44"/>
  <c r="Z43"/>
  <c r="AB43"/>
  <c r="V45"/>
  <c r="X44"/>
  <c r="AF45"/>
  <c r="AE46" l="1"/>
  <c r="W45"/>
  <c r="U46"/>
  <c r="AA44"/>
  <c r="Y44"/>
  <c r="AG45"/>
  <c r="O45"/>
  <c r="Q45"/>
  <c r="AC45"/>
  <c r="S45"/>
  <c r="AF46"/>
  <c r="Z44"/>
  <c r="AD45"/>
  <c r="AB44"/>
  <c r="R45"/>
  <c r="V46"/>
  <c r="P45"/>
  <c r="X45"/>
  <c r="AH45"/>
  <c r="T45"/>
  <c r="S46" l="1"/>
  <c r="AG46"/>
  <c r="W46"/>
  <c r="O46"/>
  <c r="U47"/>
  <c r="Q46"/>
  <c r="AA45"/>
  <c r="AC46"/>
  <c r="Y45"/>
  <c r="AE47"/>
  <c r="T46"/>
  <c r="V47"/>
  <c r="Z45"/>
  <c r="P46"/>
  <c r="AD46"/>
  <c r="X46"/>
  <c r="AB45"/>
  <c r="AH46"/>
  <c r="R46"/>
  <c r="AF47"/>
  <c r="AE48" l="1"/>
  <c r="Q47"/>
  <c r="AG47"/>
  <c r="AA46"/>
  <c r="W47"/>
  <c r="AC47"/>
  <c r="O47"/>
  <c r="Y46"/>
  <c r="U48"/>
  <c r="S47"/>
  <c r="AF48"/>
  <c r="X47"/>
  <c r="V48"/>
  <c r="AB46"/>
  <c r="Z46"/>
  <c r="AH47"/>
  <c r="P47"/>
  <c r="R47"/>
  <c r="AD47"/>
  <c r="T47"/>
  <c r="S48" l="1"/>
  <c r="AC48"/>
  <c r="Q48"/>
  <c r="O48"/>
  <c r="AG48"/>
  <c r="Y47"/>
  <c r="AA47"/>
  <c r="U49"/>
  <c r="W48"/>
  <c r="AE49"/>
  <c r="T48"/>
  <c r="AH48"/>
  <c r="X48"/>
  <c r="P48"/>
  <c r="V49"/>
  <c r="R48"/>
  <c r="AB47"/>
  <c r="AD48"/>
  <c r="Z47"/>
  <c r="AF49"/>
  <c r="AE50" l="1"/>
  <c r="Y48"/>
  <c r="AC49"/>
  <c r="AA48"/>
  <c r="Q49"/>
  <c r="U50"/>
  <c r="O49"/>
  <c r="W49"/>
  <c r="AG49"/>
  <c r="S49"/>
  <c r="AF50"/>
  <c r="R49"/>
  <c r="AH49"/>
  <c r="AB48"/>
  <c r="X49"/>
  <c r="AD49"/>
  <c r="P49"/>
  <c r="Z48"/>
  <c r="V50"/>
  <c r="T49"/>
  <c r="S50" l="1"/>
  <c r="U51"/>
  <c r="Y49"/>
  <c r="O50"/>
  <c r="AC50"/>
  <c r="W50"/>
  <c r="AA49"/>
  <c r="AG50"/>
  <c r="Q50"/>
  <c r="AE51"/>
  <c r="T50"/>
  <c r="AD50"/>
  <c r="R50"/>
  <c r="P50"/>
  <c r="AH50"/>
  <c r="Z49"/>
  <c r="AB49"/>
  <c r="V51"/>
  <c r="X50"/>
  <c r="AF51"/>
  <c r="AE52" l="1"/>
  <c r="W51"/>
  <c r="U52"/>
  <c r="AA50"/>
  <c r="Y50"/>
  <c r="AG51"/>
  <c r="O51"/>
  <c r="Q51"/>
  <c r="AC51"/>
  <c r="S51"/>
  <c r="AF52"/>
  <c r="Z50"/>
  <c r="AD51"/>
  <c r="AB50"/>
  <c r="R51"/>
  <c r="V52"/>
  <c r="P51"/>
  <c r="X51"/>
  <c r="AH51"/>
  <c r="T51"/>
  <c r="S52" l="1"/>
  <c r="AG52"/>
  <c r="W52"/>
  <c r="O52"/>
  <c r="U53"/>
  <c r="Q52"/>
  <c r="AA51"/>
  <c r="AC52"/>
  <c r="Y51"/>
  <c r="AE53"/>
  <c r="T52"/>
  <c r="V53"/>
  <c r="Z51"/>
  <c r="P52"/>
  <c r="AD52"/>
  <c r="X52"/>
  <c r="AB51"/>
  <c r="AH52"/>
  <c r="R52"/>
  <c r="AF53"/>
  <c r="AE54" l="1"/>
  <c r="Q53"/>
  <c r="AG53"/>
  <c r="AA52"/>
  <c r="W53"/>
  <c r="AC53"/>
  <c r="O53"/>
  <c r="Y52"/>
  <c r="U54"/>
  <c r="S53"/>
  <c r="AB52"/>
  <c r="Z52"/>
  <c r="AH53"/>
  <c r="P53"/>
  <c r="R53"/>
  <c r="AD53"/>
  <c r="T53"/>
  <c r="AF54"/>
  <c r="X53"/>
  <c r="V54"/>
  <c r="U55" l="1"/>
  <c r="W54"/>
  <c r="AE55"/>
  <c r="S54"/>
  <c r="AC54"/>
  <c r="Q54"/>
  <c r="O54"/>
  <c r="AG54"/>
  <c r="Y53"/>
  <c r="AA53"/>
  <c r="V55"/>
  <c r="AD54"/>
  <c r="Z53"/>
  <c r="T54"/>
  <c r="AH54"/>
  <c r="AF55"/>
  <c r="P54"/>
  <c r="X54"/>
  <c r="R54"/>
  <c r="AB53"/>
  <c r="AA54" l="1"/>
  <c r="Q55"/>
  <c r="W55"/>
  <c r="O55"/>
  <c r="AE56"/>
  <c r="AG55"/>
  <c r="S55"/>
  <c r="Y54"/>
  <c r="AC55"/>
  <c r="U56"/>
  <c r="X55"/>
  <c r="T55"/>
  <c r="R55"/>
  <c r="AH55"/>
  <c r="V56"/>
  <c r="AB54"/>
  <c r="AF56"/>
  <c r="AD55"/>
  <c r="P55"/>
  <c r="Z54"/>
  <c r="Y55" l="1"/>
  <c r="O56"/>
  <c r="AC56"/>
  <c r="AE57"/>
  <c r="AA55"/>
  <c r="U57"/>
  <c r="AG56"/>
  <c r="Q56"/>
  <c r="S56"/>
  <c r="W56"/>
  <c r="AD56"/>
  <c r="AH56"/>
  <c r="P56"/>
  <c r="V57"/>
  <c r="X56"/>
  <c r="Z55"/>
  <c r="AB55"/>
  <c r="T56"/>
  <c r="AF57"/>
  <c r="R56"/>
  <c r="Q57" l="1"/>
  <c r="AE58"/>
  <c r="S57"/>
  <c r="AA56"/>
  <c r="Y56"/>
  <c r="W57"/>
  <c r="U58"/>
  <c r="O57"/>
  <c r="AG57"/>
  <c r="AC57"/>
  <c r="R57"/>
  <c r="Z56"/>
  <c r="AH57"/>
  <c r="AB56"/>
  <c r="P57"/>
  <c r="T57"/>
  <c r="V58"/>
  <c r="AF58"/>
  <c r="X57"/>
  <c r="AD57"/>
  <c r="AC58" l="1"/>
  <c r="W58"/>
  <c r="AE59"/>
  <c r="U59"/>
  <c r="S58"/>
  <c r="O58"/>
  <c r="AA57"/>
  <c r="AG58"/>
  <c r="Y57"/>
  <c r="Q58"/>
  <c r="AD58"/>
  <c r="T58"/>
  <c r="Z57"/>
  <c r="V59"/>
  <c r="AH58"/>
  <c r="AF59"/>
  <c r="AB57"/>
  <c r="X58"/>
  <c r="P58"/>
  <c r="R58"/>
  <c r="Q59" l="1"/>
  <c r="O59"/>
  <c r="W59"/>
  <c r="AA58"/>
  <c r="AE60"/>
  <c r="AG59"/>
  <c r="U60"/>
  <c r="Y58"/>
  <c r="S59"/>
  <c r="AC59"/>
  <c r="X59"/>
  <c r="V60"/>
  <c r="P59"/>
  <c r="AH59"/>
  <c r="AD59"/>
  <c r="R59"/>
  <c r="AF60"/>
  <c r="T59"/>
  <c r="AB58"/>
  <c r="Z58"/>
  <c r="Y59" l="1"/>
  <c r="AA59"/>
  <c r="S60"/>
  <c r="AE61"/>
  <c r="Q60"/>
  <c r="AC60"/>
  <c r="AG60"/>
  <c r="O60"/>
  <c r="U61"/>
  <c r="W60"/>
  <c r="Z59"/>
  <c r="R60"/>
  <c r="V61"/>
  <c r="AF61"/>
  <c r="P60"/>
  <c r="T60"/>
  <c r="AH60"/>
  <c r="AB59"/>
  <c r="AD60"/>
  <c r="X60"/>
  <c r="W61" l="1"/>
  <c r="AC61"/>
  <c r="AA60"/>
  <c r="AG61"/>
  <c r="S61"/>
  <c r="O61"/>
  <c r="AE62"/>
  <c r="U62"/>
  <c r="Q61"/>
  <c r="Y60"/>
  <c r="V62"/>
  <c r="AB60"/>
  <c r="AF62"/>
  <c r="AD61"/>
  <c r="P61"/>
  <c r="Z60"/>
  <c r="X61"/>
  <c r="T61"/>
  <c r="R61"/>
  <c r="AH61"/>
  <c r="AG62" l="1"/>
  <c r="Q62"/>
  <c r="S62"/>
  <c r="W62"/>
  <c r="Y61"/>
  <c r="O62"/>
  <c r="AC62"/>
  <c r="AE63"/>
  <c r="AA61"/>
  <c r="U63"/>
  <c r="AH62"/>
  <c r="Z61"/>
  <c r="AB61"/>
  <c r="X62"/>
  <c r="AF63"/>
  <c r="T62"/>
  <c r="AD62"/>
  <c r="R62"/>
  <c r="P62"/>
  <c r="V63"/>
  <c r="U64" l="1"/>
  <c r="O63"/>
  <c r="Q63"/>
  <c r="AC63"/>
  <c r="S63"/>
  <c r="AE64"/>
  <c r="W63"/>
  <c r="AA62"/>
  <c r="Y62"/>
  <c r="AG63"/>
  <c r="V64"/>
  <c r="T63"/>
  <c r="Z62"/>
  <c r="AD63"/>
  <c r="AB62"/>
  <c r="R63"/>
  <c r="X63"/>
  <c r="P63"/>
  <c r="AF64"/>
  <c r="AH63"/>
  <c r="AG64" l="1"/>
  <c r="AE65"/>
  <c r="O64"/>
  <c r="W64"/>
  <c r="Q64"/>
  <c r="AA63"/>
  <c r="AC64"/>
  <c r="Y63"/>
  <c r="S64"/>
  <c r="U65"/>
  <c r="P64"/>
  <c r="AD64"/>
  <c r="AF65"/>
  <c r="AB63"/>
  <c r="V65"/>
  <c r="AH64"/>
  <c r="R64"/>
  <c r="T64"/>
  <c r="X64"/>
  <c r="Z63"/>
  <c r="Y64" l="1"/>
  <c r="W65"/>
  <c r="S65"/>
  <c r="Q65"/>
  <c r="AG65"/>
  <c r="U66"/>
  <c r="AA64"/>
  <c r="AE66"/>
  <c r="AC65"/>
  <c r="O65"/>
  <c r="Z64"/>
  <c r="AH65"/>
  <c r="AD65"/>
  <c r="R65"/>
  <c r="AF66"/>
  <c r="T65"/>
  <c r="AB64"/>
  <c r="X65"/>
  <c r="V66"/>
  <c r="P65"/>
  <c r="O66" l="1"/>
  <c r="U67"/>
  <c r="W66"/>
  <c r="AA65"/>
  <c r="S66"/>
  <c r="AE67"/>
  <c r="Q66"/>
  <c r="AC66"/>
  <c r="AG66"/>
  <c r="Y65"/>
  <c r="X66"/>
  <c r="R66"/>
  <c r="V67"/>
  <c r="AF67"/>
  <c r="Z65"/>
  <c r="P66"/>
  <c r="T66"/>
  <c r="AH66"/>
  <c r="AB65"/>
  <c r="AD66"/>
  <c r="AC67" l="1"/>
  <c r="AA66"/>
  <c r="AG67"/>
  <c r="S67"/>
  <c r="O67"/>
  <c r="Y66"/>
  <c r="AE68"/>
  <c r="U68"/>
  <c r="Q67"/>
  <c r="W67"/>
  <c r="AD67"/>
  <c r="P67"/>
  <c r="R67"/>
  <c r="T67"/>
  <c r="V68"/>
  <c r="AH67"/>
  <c r="AF68"/>
  <c r="AB66"/>
  <c r="Z66"/>
  <c r="X67"/>
  <c r="W68" l="1"/>
  <c r="Y67"/>
  <c r="AA67"/>
  <c r="AE69"/>
  <c r="AG68"/>
  <c r="U69"/>
  <c r="S68"/>
  <c r="Q68"/>
  <c r="O68"/>
  <c r="AC68"/>
  <c r="AB67"/>
  <c r="T68"/>
  <c r="Z67"/>
  <c r="V69"/>
  <c r="AD68"/>
  <c r="X68"/>
  <c r="AH68"/>
  <c r="P68"/>
  <c r="AF69"/>
  <c r="R68"/>
  <c r="Q69" l="1"/>
  <c r="AE70"/>
  <c r="O69"/>
  <c r="AG69"/>
  <c r="W69"/>
  <c r="AC69"/>
  <c r="U70"/>
  <c r="Y68"/>
  <c r="S69"/>
  <c r="AA68"/>
  <c r="P69"/>
  <c r="V70"/>
  <c r="AF70"/>
  <c r="AD69"/>
  <c r="AB68"/>
  <c r="R69"/>
  <c r="X69"/>
  <c r="T69"/>
  <c r="AH69"/>
  <c r="Z68"/>
  <c r="Y69" l="1"/>
  <c r="AG70"/>
  <c r="S70"/>
  <c r="W70"/>
  <c r="Q70"/>
  <c r="AA69"/>
  <c r="AC70"/>
  <c r="AE71"/>
  <c r="U71"/>
  <c r="O70"/>
  <c r="Z69"/>
  <c r="R70"/>
  <c r="V71"/>
  <c r="X70"/>
  <c r="AF71"/>
  <c r="T70"/>
  <c r="AD70"/>
  <c r="AH70"/>
  <c r="AB69"/>
  <c r="P70"/>
  <c r="O71" l="1"/>
  <c r="AA70"/>
  <c r="AG71"/>
  <c r="AC71"/>
  <c r="S71"/>
  <c r="AE72"/>
  <c r="W71"/>
  <c r="U72"/>
  <c r="Q71"/>
  <c r="Y70"/>
  <c r="AH71"/>
  <c r="X71"/>
  <c r="AB70"/>
  <c r="AF72"/>
  <c r="Z70"/>
  <c r="P71"/>
  <c r="T71"/>
  <c r="R71"/>
  <c r="AD71"/>
  <c r="V72"/>
  <c r="U73" l="1"/>
  <c r="AC72"/>
  <c r="Q72"/>
  <c r="S72"/>
  <c r="O72"/>
  <c r="Y71"/>
  <c r="AE73"/>
  <c r="AA71"/>
  <c r="W72"/>
  <c r="AG72"/>
  <c r="R72"/>
  <c r="AF73"/>
  <c r="AD72"/>
  <c r="Z71"/>
  <c r="AH72"/>
  <c r="V73"/>
  <c r="P72"/>
  <c r="X72"/>
  <c r="T72"/>
  <c r="AB71"/>
  <c r="AA72" l="1"/>
  <c r="S73"/>
  <c r="W73"/>
  <c r="O73"/>
  <c r="U74"/>
  <c r="AG73"/>
  <c r="Y72"/>
  <c r="AC73"/>
  <c r="AE74"/>
  <c r="Q73"/>
  <c r="AB72"/>
  <c r="V74"/>
  <c r="AF74"/>
  <c r="P73"/>
  <c r="AD73"/>
  <c r="X73"/>
  <c r="Z72"/>
  <c r="T73"/>
  <c r="AH73"/>
  <c r="R73"/>
  <c r="Q74" l="1"/>
  <c r="AG74"/>
  <c r="S74"/>
  <c r="Y73"/>
  <c r="W74"/>
  <c r="AC74"/>
  <c r="O74"/>
  <c r="AE75"/>
  <c r="U75"/>
  <c r="AA73"/>
  <c r="T74"/>
  <c r="P74"/>
  <c r="AH74"/>
  <c r="AD74"/>
  <c r="AB73"/>
  <c r="R74"/>
  <c r="X74"/>
  <c r="V75"/>
  <c r="Z73"/>
  <c r="AF75"/>
  <c r="AE76" l="1"/>
  <c r="Y74"/>
  <c r="U76"/>
  <c r="W75"/>
  <c r="Q75"/>
  <c r="AA74"/>
  <c r="AC75"/>
  <c r="AG75"/>
  <c r="O75"/>
  <c r="S75"/>
  <c r="AF76"/>
  <c r="R75"/>
  <c r="P75"/>
  <c r="X75"/>
  <c r="AH75"/>
  <c r="V76"/>
  <c r="AD75"/>
  <c r="Z74"/>
  <c r="AB74"/>
  <c r="T75"/>
  <c r="S76" l="1"/>
  <c r="AA75"/>
  <c r="Y75"/>
  <c r="AC76"/>
  <c r="U77"/>
  <c r="AG76"/>
  <c r="W76"/>
  <c r="O76"/>
  <c r="Q76"/>
  <c r="AE77"/>
  <c r="AD76"/>
  <c r="P76"/>
  <c r="Z75"/>
  <c r="X76"/>
  <c r="AB75"/>
  <c r="AH76"/>
  <c r="AF77"/>
  <c r="T76"/>
  <c r="V77"/>
  <c r="R76"/>
  <c r="Q77" l="1"/>
  <c r="U78"/>
  <c r="S77"/>
  <c r="AE78"/>
  <c r="AG77"/>
  <c r="AA76"/>
  <c r="W77"/>
  <c r="Y76"/>
  <c r="O77"/>
  <c r="AC77"/>
  <c r="AF78"/>
  <c r="AD77"/>
  <c r="R77"/>
  <c r="AH77"/>
  <c r="P77"/>
  <c r="Z76"/>
  <c r="T77"/>
  <c r="X77"/>
  <c r="V78"/>
  <c r="AB76"/>
  <c r="AA77" l="1"/>
  <c r="U79"/>
  <c r="W78"/>
  <c r="S78"/>
  <c r="Y77"/>
  <c r="O78"/>
  <c r="AG78"/>
  <c r="Q78"/>
  <c r="AC78"/>
  <c r="AE79"/>
  <c r="X78"/>
  <c r="AH78"/>
  <c r="V79"/>
  <c r="P78"/>
  <c r="AF79"/>
  <c r="AB77"/>
  <c r="Z77"/>
  <c r="AD78"/>
  <c r="T78"/>
  <c r="R78"/>
  <c r="Q79" l="1"/>
  <c r="S79"/>
  <c r="AC79"/>
  <c r="Y78"/>
  <c r="AA78"/>
  <c r="AE80"/>
  <c r="O79"/>
  <c r="U80"/>
  <c r="AG79"/>
  <c r="W79"/>
  <c r="R79"/>
  <c r="AB78"/>
  <c r="AH79"/>
  <c r="Z78"/>
  <c r="V80"/>
  <c r="AD79"/>
  <c r="P79"/>
  <c r="T79"/>
  <c r="AF80"/>
  <c r="X79"/>
  <c r="W80" l="1"/>
  <c r="AE81"/>
  <c r="S80"/>
  <c r="O80"/>
  <c r="AC80"/>
  <c r="U81"/>
  <c r="Y79"/>
  <c r="AG80"/>
  <c r="AA79"/>
  <c r="Q80"/>
  <c r="T80"/>
  <c r="Z79"/>
  <c r="AF81"/>
  <c r="V81"/>
  <c r="R80"/>
  <c r="X80"/>
  <c r="AD80"/>
  <c r="AB79"/>
  <c r="P80"/>
  <c r="AH80"/>
  <c r="AG81" l="1"/>
  <c r="O81"/>
  <c r="AA80"/>
  <c r="AC81"/>
  <c r="W81"/>
  <c r="Q81"/>
  <c r="U82"/>
  <c r="AE82"/>
  <c r="Y80"/>
  <c r="S81"/>
  <c r="AH81"/>
  <c r="X81"/>
  <c r="Z80"/>
  <c r="AD81"/>
  <c r="AF82"/>
  <c r="AB80"/>
  <c r="V82"/>
  <c r="P81"/>
  <c r="R81"/>
  <c r="T81"/>
  <c r="S82" l="1"/>
  <c r="Q82"/>
  <c r="O82"/>
  <c r="U83"/>
  <c r="AA81"/>
  <c r="AE83"/>
  <c r="AC82"/>
  <c r="Y81"/>
  <c r="W82"/>
  <c r="AG82"/>
  <c r="P82"/>
  <c r="AD82"/>
  <c r="R82"/>
  <c r="AF83"/>
  <c r="AH82"/>
  <c r="T82"/>
  <c r="AB81"/>
  <c r="X82"/>
  <c r="V83"/>
  <c r="Z81"/>
  <c r="Y82" l="1"/>
  <c r="U84"/>
  <c r="W83"/>
  <c r="AA82"/>
  <c r="S83"/>
  <c r="AG83"/>
  <c r="AE84"/>
  <c r="Q83"/>
  <c r="AC83"/>
  <c r="O83"/>
  <c r="Z82"/>
  <c r="T83"/>
  <c r="AD83"/>
  <c r="AB82"/>
  <c r="R83"/>
  <c r="X83"/>
  <c r="AF84"/>
  <c r="V84"/>
  <c r="AH83"/>
  <c r="P83"/>
  <c r="O84" l="1"/>
  <c r="AG84"/>
  <c r="U85"/>
  <c r="AE85"/>
  <c r="W84"/>
  <c r="Q84"/>
  <c r="AA83"/>
  <c r="AC84"/>
  <c r="S84"/>
  <c r="Y83"/>
  <c r="V85"/>
  <c r="AB83"/>
  <c r="AH84"/>
  <c r="R84"/>
  <c r="Z83"/>
  <c r="P84"/>
  <c r="X84"/>
  <c r="T84"/>
  <c r="AF85"/>
  <c r="AD84"/>
  <c r="AC85" l="1"/>
  <c r="AE86"/>
  <c r="S85"/>
  <c r="W85"/>
  <c r="O85"/>
  <c r="Y84"/>
  <c r="Q85"/>
  <c r="AG85"/>
  <c r="AA84"/>
  <c r="U86"/>
  <c r="AD85"/>
  <c r="P85"/>
  <c r="AB84"/>
  <c r="X85"/>
  <c r="AH85"/>
  <c r="T85"/>
  <c r="R85"/>
  <c r="AF86"/>
  <c r="Z84"/>
  <c r="V86"/>
  <c r="U87" l="1"/>
  <c r="Y85"/>
  <c r="AE87"/>
  <c r="Q86"/>
  <c r="S86"/>
  <c r="AG86"/>
  <c r="W86"/>
  <c r="AA85"/>
  <c r="O86"/>
  <c r="AC86"/>
  <c r="AF87"/>
  <c r="X86"/>
  <c r="Z85"/>
  <c r="AH86"/>
  <c r="AD86"/>
  <c r="V87"/>
  <c r="T86"/>
  <c r="P86"/>
  <c r="R86"/>
  <c r="AB85"/>
  <c r="AA86" l="1"/>
  <c r="Q87"/>
  <c r="O87"/>
  <c r="S87"/>
  <c r="U88"/>
  <c r="AC87"/>
  <c r="AG87"/>
  <c r="Y86"/>
  <c r="W87"/>
  <c r="AE88"/>
  <c r="T87"/>
  <c r="Z86"/>
  <c r="P87"/>
  <c r="AH87"/>
  <c r="R87"/>
  <c r="AD87"/>
  <c r="AF88"/>
  <c r="AB86"/>
  <c r="V88"/>
  <c r="X87"/>
  <c r="W88" l="1"/>
  <c r="U89"/>
  <c r="AA87"/>
  <c r="AE89"/>
  <c r="AC88"/>
  <c r="Q88"/>
  <c r="AG88"/>
  <c r="O88"/>
  <c r="Y87"/>
  <c r="S88"/>
  <c r="X88"/>
  <c r="AD88"/>
  <c r="Z87"/>
  <c r="AF89"/>
  <c r="P88"/>
  <c r="AB87"/>
  <c r="AH88"/>
  <c r="V89"/>
  <c r="R88"/>
  <c r="T88"/>
  <c r="S89" l="1"/>
  <c r="Q89"/>
  <c r="U90"/>
  <c r="AG89"/>
  <c r="AA88"/>
  <c r="O89"/>
  <c r="AE90"/>
  <c r="Y88"/>
  <c r="AC89"/>
  <c r="W89"/>
  <c r="T89"/>
  <c r="AB88"/>
  <c r="AD89"/>
  <c r="AH89"/>
  <c r="Z88"/>
  <c r="V90"/>
  <c r="AF90"/>
  <c r="R89"/>
  <c r="P89"/>
  <c r="X89"/>
  <c r="W90" l="1"/>
  <c r="O90"/>
  <c r="Q90"/>
  <c r="AE91"/>
  <c r="U91"/>
  <c r="Y89"/>
  <c r="AG90"/>
  <c r="AC90"/>
  <c r="AA89"/>
  <c r="S90"/>
  <c r="R90"/>
  <c r="AH90"/>
  <c r="P90"/>
  <c r="Z89"/>
  <c r="T90"/>
  <c r="X90"/>
  <c r="V91"/>
  <c r="AB89"/>
  <c r="AF91"/>
  <c r="AD90"/>
  <c r="AC91" l="1"/>
  <c r="AE92"/>
  <c r="AA90"/>
  <c r="U92"/>
  <c r="W91"/>
  <c r="S91"/>
  <c r="Y90"/>
  <c r="O91"/>
  <c r="AG91"/>
  <c r="Q91"/>
  <c r="AD91"/>
  <c r="X91"/>
  <c r="AH91"/>
  <c r="V92"/>
  <c r="P91"/>
  <c r="AB90"/>
  <c r="Z90"/>
  <c r="AF92"/>
  <c r="T91"/>
  <c r="R91"/>
  <c r="Q92" l="1"/>
  <c r="S92"/>
  <c r="AE93"/>
  <c r="Y91"/>
  <c r="AA91"/>
  <c r="O92"/>
  <c r="U93"/>
  <c r="AG92"/>
  <c r="W92"/>
  <c r="AC92"/>
  <c r="AF93"/>
  <c r="V93"/>
  <c r="T92"/>
  <c r="P92"/>
  <c r="AD92"/>
  <c r="R92"/>
  <c r="AB91"/>
  <c r="X92"/>
  <c r="Z91"/>
  <c r="AH92"/>
  <c r="AG93" l="1"/>
  <c r="Y92"/>
  <c r="W93"/>
  <c r="AA92"/>
  <c r="Q93"/>
  <c r="AC93"/>
  <c r="O93"/>
  <c r="S93"/>
  <c r="U94"/>
  <c r="AE94"/>
  <c r="AH93"/>
  <c r="R93"/>
  <c r="V94"/>
  <c r="AB92"/>
  <c r="T93"/>
  <c r="X93"/>
  <c r="P93"/>
  <c r="Z92"/>
  <c r="AD93"/>
  <c r="AF94"/>
  <c r="AE95" l="1"/>
  <c r="AC94"/>
  <c r="Y93"/>
  <c r="O94"/>
  <c r="W94"/>
  <c r="S94"/>
  <c r="AA93"/>
  <c r="U95"/>
  <c r="Q94"/>
  <c r="AG94"/>
  <c r="Z93"/>
  <c r="AB93"/>
  <c r="AD94"/>
  <c r="T94"/>
  <c r="AH94"/>
  <c r="AF95"/>
  <c r="X94"/>
  <c r="R94"/>
  <c r="P94"/>
  <c r="V95"/>
  <c r="U96" l="1"/>
  <c r="O95"/>
  <c r="Q95"/>
  <c r="W95"/>
  <c r="AE96"/>
  <c r="AG95"/>
  <c r="S95"/>
  <c r="AC95"/>
  <c r="AA94"/>
  <c r="Y94"/>
  <c r="X95"/>
  <c r="AD95"/>
  <c r="R95"/>
  <c r="T95"/>
  <c r="P95"/>
  <c r="AH95"/>
  <c r="Z94"/>
  <c r="V96"/>
  <c r="AF96"/>
  <c r="AB94"/>
  <c r="AA95" l="1"/>
  <c r="AE97"/>
  <c r="U97"/>
  <c r="Y95"/>
  <c r="AG96"/>
  <c r="O96"/>
  <c r="S96"/>
  <c r="Q96"/>
  <c r="AC96"/>
  <c r="W96"/>
  <c r="AB95"/>
  <c r="AH96"/>
  <c r="AD96"/>
  <c r="Z95"/>
  <c r="R96"/>
  <c r="V97"/>
  <c r="T96"/>
  <c r="AF97"/>
  <c r="P96"/>
  <c r="X96"/>
  <c r="W97" l="1"/>
  <c r="O97"/>
  <c r="AE98"/>
  <c r="S97"/>
  <c r="U98"/>
  <c r="Q97"/>
  <c r="Y96"/>
  <c r="AC97"/>
  <c r="AG97"/>
  <c r="AA96"/>
  <c r="AF98"/>
  <c r="Z96"/>
  <c r="P97"/>
  <c r="R97"/>
  <c r="AB96"/>
  <c r="X97"/>
  <c r="V98"/>
  <c r="AH97"/>
  <c r="T97"/>
  <c r="AD97"/>
  <c r="AC98" l="1"/>
  <c r="S98"/>
  <c r="AG98"/>
  <c r="U99"/>
  <c r="W98"/>
  <c r="AA97"/>
  <c r="Q98"/>
  <c r="O98"/>
  <c r="Y97"/>
  <c r="AE99"/>
  <c r="AD98"/>
  <c r="X98"/>
  <c r="Z97"/>
  <c r="V99"/>
  <c r="P98"/>
  <c r="AH98"/>
  <c r="R98"/>
  <c r="T98"/>
  <c r="AB97"/>
  <c r="AF99"/>
  <c r="AE100" l="1"/>
  <c r="AA98"/>
  <c r="S99"/>
  <c r="Q99"/>
  <c r="AG99"/>
  <c r="O99"/>
  <c r="U100"/>
  <c r="Y98"/>
  <c r="W99"/>
  <c r="AC99"/>
  <c r="T99"/>
  <c r="V100"/>
  <c r="AB98"/>
  <c r="P99"/>
  <c r="AD99"/>
  <c r="AF100"/>
  <c r="AH99"/>
  <c r="X99"/>
  <c r="R99"/>
  <c r="Z98"/>
  <c r="Y99" l="1"/>
  <c r="Q100"/>
  <c r="W100"/>
  <c r="AG100"/>
  <c r="AE101"/>
  <c r="AC100"/>
  <c r="O100"/>
  <c r="AA99"/>
  <c r="U101"/>
  <c r="S100"/>
  <c r="AH100"/>
  <c r="AB99"/>
  <c r="X100"/>
  <c r="P100"/>
  <c r="R100"/>
  <c r="AD100"/>
  <c r="T100"/>
  <c r="Z99"/>
  <c r="AF101"/>
  <c r="V101"/>
  <c r="U102" l="1"/>
  <c r="AE102"/>
  <c r="Y100"/>
  <c r="S101"/>
  <c r="AC101"/>
  <c r="Q101"/>
  <c r="O101"/>
  <c r="W101"/>
  <c r="AA100"/>
  <c r="AG101"/>
  <c r="T101"/>
  <c r="X101"/>
  <c r="Z100"/>
  <c r="P101"/>
  <c r="AF102"/>
  <c r="R101"/>
  <c r="AH101"/>
  <c r="V102"/>
  <c r="AD101"/>
  <c r="AB100"/>
  <c r="AA101" l="1"/>
  <c r="AC102"/>
  <c r="U103"/>
  <c r="AG102"/>
  <c r="Q102"/>
  <c r="AE103"/>
  <c r="O102"/>
  <c r="Y101"/>
  <c r="W102"/>
  <c r="S102"/>
  <c r="AH102"/>
  <c r="Z101"/>
  <c r="V103"/>
  <c r="P102"/>
  <c r="AD102"/>
  <c r="AF103"/>
  <c r="T102"/>
  <c r="AB101"/>
  <c r="R102"/>
  <c r="X102"/>
  <c r="W103" l="1"/>
  <c r="Q103"/>
  <c r="AA102"/>
  <c r="S103"/>
  <c r="AE104"/>
  <c r="AC103"/>
  <c r="O103"/>
  <c r="U104"/>
  <c r="Y102"/>
  <c r="AG103"/>
  <c r="T103"/>
  <c r="V104"/>
  <c r="AB102"/>
  <c r="P103"/>
  <c r="R103"/>
  <c r="AD103"/>
  <c r="AH103"/>
  <c r="X103"/>
  <c r="AF104"/>
  <c r="Z102"/>
  <c r="Y103" l="1"/>
  <c r="AE105"/>
  <c r="W104"/>
  <c r="AG104"/>
  <c r="AC104"/>
  <c r="Q104"/>
  <c r="O104"/>
  <c r="AA103"/>
  <c r="U105"/>
  <c r="S104"/>
  <c r="AH104"/>
  <c r="AB103"/>
  <c r="X104"/>
  <c r="P104"/>
  <c r="AF105"/>
  <c r="R104"/>
  <c r="T104"/>
  <c r="Z103"/>
  <c r="AD104"/>
  <c r="V105"/>
  <c r="U106" l="1"/>
  <c r="AC105"/>
  <c r="Y104"/>
  <c r="S105"/>
  <c r="Q105"/>
  <c r="AE106"/>
  <c r="O105"/>
  <c r="W105"/>
  <c r="AA104"/>
  <c r="AG105"/>
  <c r="T105"/>
  <c r="X105"/>
  <c r="Z104"/>
  <c r="P105"/>
  <c r="AD105"/>
  <c r="AF106"/>
  <c r="AH105"/>
  <c r="V106"/>
  <c r="R105"/>
  <c r="AB104"/>
  <c r="AA105" l="1"/>
  <c r="Q106"/>
  <c r="U107"/>
  <c r="AG106"/>
  <c r="AE107"/>
  <c r="AC106"/>
  <c r="O106"/>
  <c r="Y105"/>
  <c r="W106"/>
  <c r="S106"/>
  <c r="AH106"/>
  <c r="Z105"/>
  <c r="V107"/>
  <c r="P106"/>
  <c r="R106"/>
  <c r="AD106"/>
  <c r="T106"/>
  <c r="AB105"/>
  <c r="AF107"/>
  <c r="X106"/>
  <c r="W107" l="1"/>
  <c r="AE108"/>
  <c r="AA106"/>
  <c r="S107"/>
  <c r="AC107"/>
  <c r="Q107"/>
  <c r="O107"/>
  <c r="U108"/>
  <c r="Y106"/>
  <c r="AG107"/>
  <c r="X107"/>
  <c r="AD107"/>
  <c r="Z106"/>
  <c r="T107"/>
  <c r="V108"/>
  <c r="AB106"/>
  <c r="P107"/>
  <c r="AF108"/>
  <c r="R107"/>
  <c r="AH107"/>
  <c r="AG108" l="1"/>
  <c r="Q108"/>
  <c r="AE109"/>
  <c r="O108"/>
  <c r="AA107"/>
  <c r="U109"/>
  <c r="S108"/>
  <c r="Y107"/>
  <c r="AC108"/>
  <c r="W108"/>
  <c r="AH108"/>
  <c r="AB107"/>
  <c r="AD108"/>
  <c r="P108"/>
  <c r="Z107"/>
  <c r="AF109"/>
  <c r="T108"/>
  <c r="R108"/>
  <c r="V109"/>
  <c r="X108"/>
  <c r="W109" l="1"/>
  <c r="U110"/>
  <c r="Q109"/>
  <c r="S109"/>
  <c r="AE110"/>
  <c r="Y108"/>
  <c r="O109"/>
  <c r="AC109"/>
  <c r="AA108"/>
  <c r="AG109"/>
  <c r="X109"/>
  <c r="AF110"/>
  <c r="AB108"/>
  <c r="T109"/>
  <c r="AD109"/>
  <c r="R109"/>
  <c r="P109"/>
  <c r="V110"/>
  <c r="Z108"/>
  <c r="AH109"/>
  <c r="AG110" l="1"/>
  <c r="Y109"/>
  <c r="U111"/>
  <c r="O110"/>
  <c r="Q110"/>
  <c r="AC110"/>
  <c r="S110"/>
  <c r="AA109"/>
  <c r="AE111"/>
  <c r="W110"/>
  <c r="AH110"/>
  <c r="R110"/>
  <c r="AF111"/>
  <c r="P110"/>
  <c r="AB109"/>
  <c r="V111"/>
  <c r="T110"/>
  <c r="Z109"/>
  <c r="AD110"/>
  <c r="X110"/>
  <c r="W111" l="1"/>
  <c r="AC111"/>
  <c r="Y110"/>
  <c r="S111"/>
  <c r="U112"/>
  <c r="AA110"/>
  <c r="O111"/>
  <c r="AE112"/>
  <c r="Q111"/>
  <c r="AG111"/>
  <c r="X111"/>
  <c r="V112"/>
  <c r="R111"/>
  <c r="T111"/>
  <c r="AF112"/>
  <c r="Z110"/>
  <c r="P111"/>
  <c r="AD111"/>
  <c r="AB110"/>
  <c r="AH111"/>
  <c r="AG112" l="1"/>
  <c r="AA111"/>
  <c r="AC112"/>
  <c r="O112"/>
  <c r="Y111"/>
  <c r="AE113"/>
  <c r="S112"/>
  <c r="Q112"/>
  <c r="U113"/>
  <c r="W112"/>
  <c r="AH112"/>
  <c r="Z111"/>
  <c r="V113"/>
  <c r="P112"/>
  <c r="R112"/>
  <c r="AD112"/>
  <c r="T112"/>
  <c r="AB111"/>
  <c r="AF113"/>
  <c r="X112"/>
  <c r="W113" l="1"/>
  <c r="AE114"/>
  <c r="AA112"/>
  <c r="S113"/>
  <c r="AC113"/>
  <c r="Q113"/>
  <c r="O113"/>
  <c r="U114"/>
  <c r="Y112"/>
  <c r="AG113"/>
  <c r="X113"/>
  <c r="AD113"/>
  <c r="Z112"/>
  <c r="T113"/>
  <c r="V114"/>
  <c r="AB112"/>
  <c r="P113"/>
  <c r="AF114"/>
  <c r="R113"/>
  <c r="AH113"/>
  <c r="AG114" l="1"/>
  <c r="Q114"/>
  <c r="AE115"/>
  <c r="O114"/>
  <c r="AA113"/>
  <c r="U115"/>
  <c r="S114"/>
  <c r="Y113"/>
  <c r="AC114"/>
  <c r="W114"/>
  <c r="AH114"/>
  <c r="AB113"/>
  <c r="AD114"/>
  <c r="P114"/>
  <c r="Z113"/>
  <c r="AF115"/>
  <c r="T114"/>
  <c r="R114"/>
  <c r="V115"/>
  <c r="X114"/>
  <c r="W115" l="1"/>
  <c r="U116"/>
  <c r="Q115"/>
  <c r="S115"/>
  <c r="AE116"/>
  <c r="Y114"/>
  <c r="O115"/>
  <c r="AC115"/>
  <c r="AA114"/>
  <c r="AG115"/>
  <c r="X115"/>
  <c r="AF116"/>
  <c r="AB114"/>
  <c r="T115"/>
  <c r="AD115"/>
  <c r="R115"/>
  <c r="P115"/>
  <c r="V116"/>
  <c r="Z114"/>
  <c r="AH115"/>
  <c r="AG116" l="1"/>
  <c r="Y115"/>
  <c r="U117"/>
  <c r="O116"/>
  <c r="Q116"/>
  <c r="AC116"/>
  <c r="S116"/>
  <c r="AA115"/>
  <c r="AE117"/>
  <c r="W116"/>
  <c r="AH116"/>
  <c r="R116"/>
  <c r="P116"/>
  <c r="AB115"/>
  <c r="T116"/>
  <c r="Z115"/>
  <c r="AD116"/>
  <c r="X116"/>
  <c r="AF117"/>
  <c r="V117"/>
  <c r="W117" l="1"/>
  <c r="AC117"/>
  <c r="Y116"/>
  <c r="S117"/>
  <c r="AA116"/>
  <c r="O117"/>
  <c r="Q117"/>
  <c r="AG117"/>
  <c r="AH117"/>
  <c r="Z116"/>
  <c r="AB116"/>
  <c r="R117"/>
  <c r="AD117"/>
  <c r="P117"/>
  <c r="X117"/>
  <c r="T117"/>
  <c r="AA117" l="1"/>
  <c r="Y117"/>
  <c r="AB117"/>
  <c r="Z117"/>
</calcChain>
</file>

<file path=xl/sharedStrings.xml><?xml version="1.0" encoding="utf-8"?>
<sst xmlns="http://schemas.openxmlformats.org/spreadsheetml/2006/main" count="110" uniqueCount="86">
  <si>
    <t>Yields</t>
  </si>
  <si>
    <t>Intercept</t>
  </si>
  <si>
    <t>Trend</t>
  </si>
  <si>
    <t>Exogeneous Variables</t>
  </si>
  <si>
    <t>1973-2001</t>
  </si>
  <si>
    <t>Planted</t>
  </si>
  <si>
    <t>CRPacres</t>
  </si>
  <si>
    <t>Planted t-1</t>
  </si>
  <si>
    <t>CRP t</t>
  </si>
  <si>
    <t>Harvested</t>
  </si>
  <si>
    <t>Inome per Capita t</t>
  </si>
  <si>
    <t xml:space="preserve">Domestic </t>
  </si>
  <si>
    <t>Price t</t>
  </si>
  <si>
    <t>IncomePCap</t>
  </si>
  <si>
    <t>Exports</t>
  </si>
  <si>
    <t>1985-2001</t>
  </si>
  <si>
    <t>Carry-In Stocks</t>
  </si>
  <si>
    <t>Yield</t>
  </si>
  <si>
    <t>Planted Acres</t>
  </si>
  <si>
    <t>Harvested Acres</t>
  </si>
  <si>
    <t>Production</t>
  </si>
  <si>
    <t>Imports</t>
  </si>
  <si>
    <t>Supply</t>
  </si>
  <si>
    <t>Domestic Demand</t>
  </si>
  <si>
    <t>Trend for Yield</t>
  </si>
  <si>
    <t>Std Dev</t>
  </si>
  <si>
    <t>Variable</t>
  </si>
  <si>
    <t>Mean</t>
  </si>
  <si>
    <t>StDev</t>
  </si>
  <si>
    <t>CV</t>
  </si>
  <si>
    <t>Min</t>
  </si>
  <si>
    <t>Max</t>
  </si>
  <si>
    <t>Iteration</t>
  </si>
  <si>
    <t>Stochastic Crop Simulation Model</t>
  </si>
  <si>
    <t>Demand for Stocks</t>
  </si>
  <si>
    <t>Stocks t-1</t>
  </si>
  <si>
    <t>Stock Demand</t>
  </si>
  <si>
    <t>Ending Stock Balance Equation</t>
  </si>
  <si>
    <t>Total Use</t>
  </si>
  <si>
    <t>Solution Number</t>
  </si>
  <si>
    <t>Prices</t>
  </si>
  <si>
    <t>x1-value</t>
  </si>
  <si>
    <t>Prob(X&lt;=x1)</t>
  </si>
  <si>
    <t>x2-value</t>
  </si>
  <si>
    <t>Prob(X&lt;=x2)</t>
  </si>
  <si>
    <t>x3-value</t>
  </si>
  <si>
    <t>Prob(X&lt;=x3)</t>
  </si>
  <si>
    <t>x4-value</t>
  </si>
  <si>
    <t>Prob(X&lt;=x4)</t>
  </si>
  <si>
    <t>x5-value</t>
  </si>
  <si>
    <t>Prob(X&lt;=x5)</t>
  </si>
  <si>
    <t>Difference of Supply - Demand ^2</t>
  </si>
  <si>
    <t>Objective Fimnction: Minimize J</t>
  </si>
  <si>
    <t>Random Values are Shocks to Residuals are Independent Standard Normal Deviates for the Equations</t>
  </si>
  <si>
    <t>Planted Acre</t>
  </si>
  <si>
    <t>Harvested Acre</t>
  </si>
  <si>
    <t>Domestic Use</t>
  </si>
  <si>
    <t>Test the accuracy of the mean prices for the SimSolver by recording mean prices for alternative starting prices.</t>
  </si>
  <si>
    <t>Start Prices</t>
  </si>
  <si>
    <t>1,2,3,4 …</t>
  </si>
  <si>
    <t>1 in all years</t>
  </si>
  <si>
    <t>2 in all years</t>
  </si>
  <si>
    <t>Excel Solver's Change Variables are Prices.  Solver optimizes on the price each year that equates Supply and Demand.</t>
  </si>
  <si>
    <t>Objective function tries to minimize the squared difference between supply and demand over the 10 years.</t>
  </si>
  <si>
    <t>Absolute Sum of Squared Differences between supply and demand</t>
  </si>
  <si>
    <t>Years to Simulate</t>
  </si>
  <si>
    <t>Years simulated</t>
  </si>
  <si>
    <t>These are the shocks to the equations above</t>
  </si>
  <si>
    <t>Determ Optimal</t>
  </si>
  <si>
    <t>3 in all years</t>
  </si>
  <si>
    <t>Crop Model Projections fro Years 1-10</t>
  </si>
  <si>
    <t>Base</t>
  </si>
  <si>
    <t>James W. Richardson</t>
  </si>
  <si>
    <t>Obj J</t>
  </si>
  <si>
    <t>Simetar Simulation Results for 100 Iterations.  3:20:10 PM 11/18/2005 (25.53 sec.).  © 2005.</t>
  </si>
  <si>
    <t>PDF Approximations</t>
  </si>
  <si>
    <t>Start</t>
  </si>
  <si>
    <t>End</t>
  </si>
  <si>
    <t>Band Width</t>
  </si>
  <si>
    <t>Kernel</t>
  </si>
  <si>
    <t>Confidence Level</t>
  </si>
  <si>
    <t>Lower Quantile</t>
  </si>
  <si>
    <t>Average</t>
  </si>
  <si>
    <t>Upper Quantile</t>
  </si>
  <si>
    <t>Gaussian</t>
  </si>
  <si>
    <t>2011©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</si>
</sst>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71" formatCode="0.0%"/>
  </numFmts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1" fontId="0" fillId="0" borderId="0" xfId="0" applyNumberFormat="1"/>
    <xf numFmtId="1" fontId="2" fillId="0" borderId="0" xfId="0" applyNumberFormat="1" applyFont="1"/>
    <xf numFmtId="2" fontId="0" fillId="0" borderId="0" xfId="0" applyNumberFormat="1"/>
    <xf numFmtId="0" fontId="0" fillId="0" borderId="1" xfId="0" applyBorder="1"/>
    <xf numFmtId="165" fontId="0" fillId="0" borderId="0" xfId="0" applyNumberFormat="1"/>
    <xf numFmtId="0" fontId="0" fillId="0" borderId="0" xfId="0" applyBorder="1"/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right"/>
    </xf>
    <xf numFmtId="0" fontId="2" fillId="0" borderId="0" xfId="0" applyFont="1"/>
    <xf numFmtId="2" fontId="1" fillId="0" borderId="0" xfId="0" applyNumberFormat="1" applyFont="1"/>
    <xf numFmtId="164" fontId="2" fillId="0" borderId="0" xfId="0" applyNumberFormat="1" applyFont="1"/>
    <xf numFmtId="165" fontId="0" fillId="0" borderId="2" xfId="0" applyNumberFormat="1" applyBorder="1"/>
    <xf numFmtId="165" fontId="0" fillId="0" borderId="3" xfId="0" applyNumberFormat="1" applyBorder="1"/>
    <xf numFmtId="165" fontId="0" fillId="0" borderId="4" xfId="0" applyNumberFormat="1" applyBorder="1"/>
    <xf numFmtId="0" fontId="1" fillId="0" borderId="0" xfId="0" applyFont="1" applyAlignment="1">
      <alignment horizontal="left"/>
    </xf>
    <xf numFmtId="2" fontId="1" fillId="0" borderId="5" xfId="0" applyNumberFormat="1" applyFont="1" applyBorder="1"/>
    <xf numFmtId="0" fontId="0" fillId="0" borderId="0" xfId="0" quotePrefix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0" xfId="0" applyAlignment="1">
      <alignment horizontal="left" indent="3"/>
    </xf>
    <xf numFmtId="17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SimData!$N$8</c:f>
          <c:strCache>
            <c:ptCount val="1"/>
            <c:pt idx="0">
              <c:v>PDF Approximations</c:v>
            </c:pt>
          </c:strCache>
        </c:strRef>
      </c:tx>
      <c:layout>
        <c:manualLayout>
          <c:xMode val="edge"/>
          <c:yMode val="edge"/>
          <c:x val="0.34881951693644414"/>
          <c:y val="3.406090659999362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5.1160195817345142E-2"/>
          <c:y val="0.17314294188330093"/>
          <c:w val="0.89917919921394496"/>
          <c:h val="0.53645927894989964"/>
        </c:manualLayout>
      </c:layout>
      <c:scatterChart>
        <c:scatterStyle val="smoothMarker"/>
        <c:ser>
          <c:idx val="0"/>
          <c:order val="0"/>
          <c:tx>
            <c:strRef>
              <c:f>SimData!$O$9</c:f>
              <c:strCache>
                <c:ptCount val="1"/>
                <c:pt idx="0">
                  <c:v>Variable 2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SimData!$O$18:$O$117</c:f>
              <c:numCache>
                <c:formatCode>0.000</c:formatCode>
                <c:ptCount val="100"/>
                <c:pt idx="0">
                  <c:v>2.3841782755298055</c:v>
                </c:pt>
                <c:pt idx="1">
                  <c:v>2.4112447442009688</c:v>
                </c:pt>
                <c:pt idx="2">
                  <c:v>2.438311212872132</c:v>
                </c:pt>
                <c:pt idx="3">
                  <c:v>2.4653776815432953</c:v>
                </c:pt>
                <c:pt idx="4">
                  <c:v>2.4924441502144585</c:v>
                </c:pt>
                <c:pt idx="5">
                  <c:v>2.5195106188856218</c:v>
                </c:pt>
                <c:pt idx="6">
                  <c:v>2.546577087556785</c:v>
                </c:pt>
                <c:pt idx="7">
                  <c:v>2.5736435562279483</c:v>
                </c:pt>
                <c:pt idx="8">
                  <c:v>2.6007100248991115</c:v>
                </c:pt>
                <c:pt idx="9">
                  <c:v>2.6277764935702748</c:v>
                </c:pt>
                <c:pt idx="10">
                  <c:v>2.654842962241438</c:v>
                </c:pt>
                <c:pt idx="11">
                  <c:v>2.6819094309126013</c:v>
                </c:pt>
                <c:pt idx="12">
                  <c:v>2.7089758995837645</c:v>
                </c:pt>
                <c:pt idx="13">
                  <c:v>2.7360423682549277</c:v>
                </c:pt>
                <c:pt idx="14">
                  <c:v>2.763108836926091</c:v>
                </c:pt>
                <c:pt idx="15">
                  <c:v>2.7901753055972542</c:v>
                </c:pt>
                <c:pt idx="16">
                  <c:v>2.8172417742684175</c:v>
                </c:pt>
                <c:pt idx="17">
                  <c:v>2.8443082429395807</c:v>
                </c:pt>
                <c:pt idx="18">
                  <c:v>2.871374711610744</c:v>
                </c:pt>
                <c:pt idx="19">
                  <c:v>2.8984411802819072</c:v>
                </c:pt>
                <c:pt idx="20">
                  <c:v>2.9255076489530705</c:v>
                </c:pt>
                <c:pt idx="21">
                  <c:v>2.9525741176242337</c:v>
                </c:pt>
                <c:pt idx="22">
                  <c:v>2.979640586295397</c:v>
                </c:pt>
                <c:pt idx="23">
                  <c:v>3.0067070549665602</c:v>
                </c:pt>
                <c:pt idx="24">
                  <c:v>3.0337735236377235</c:v>
                </c:pt>
                <c:pt idx="25">
                  <c:v>3.0608399923088867</c:v>
                </c:pt>
                <c:pt idx="26">
                  <c:v>3.0879064609800499</c:v>
                </c:pt>
                <c:pt idx="27">
                  <c:v>3.1149729296512132</c:v>
                </c:pt>
                <c:pt idx="28">
                  <c:v>3.1420393983223764</c:v>
                </c:pt>
                <c:pt idx="29">
                  <c:v>3.1691058669935397</c:v>
                </c:pt>
                <c:pt idx="30">
                  <c:v>3.1961723356647029</c:v>
                </c:pt>
                <c:pt idx="31">
                  <c:v>3.2232388043358662</c:v>
                </c:pt>
                <c:pt idx="32">
                  <c:v>3.2503052730070294</c:v>
                </c:pt>
                <c:pt idx="33">
                  <c:v>3.2773717416781927</c:v>
                </c:pt>
                <c:pt idx="34">
                  <c:v>3.3044382103493559</c:v>
                </c:pt>
                <c:pt idx="35">
                  <c:v>3.3315046790205192</c:v>
                </c:pt>
                <c:pt idx="36">
                  <c:v>3.3585711476916824</c:v>
                </c:pt>
                <c:pt idx="37">
                  <c:v>3.3856376163628457</c:v>
                </c:pt>
                <c:pt idx="38">
                  <c:v>3.4127040850340089</c:v>
                </c:pt>
                <c:pt idx="39">
                  <c:v>3.4397705537051722</c:v>
                </c:pt>
                <c:pt idx="40">
                  <c:v>3.4668370223763354</c:v>
                </c:pt>
                <c:pt idx="41">
                  <c:v>3.4939034910474986</c:v>
                </c:pt>
                <c:pt idx="42">
                  <c:v>3.5209699597186619</c:v>
                </c:pt>
                <c:pt idx="43">
                  <c:v>3.5480364283898251</c:v>
                </c:pt>
                <c:pt idx="44">
                  <c:v>3.5751028970609884</c:v>
                </c:pt>
                <c:pt idx="45">
                  <c:v>3.6021693657321516</c:v>
                </c:pt>
                <c:pt idx="46">
                  <c:v>3.6292358344033149</c:v>
                </c:pt>
                <c:pt idx="47">
                  <c:v>3.6563023030744781</c:v>
                </c:pt>
                <c:pt idx="48">
                  <c:v>3.6833687717456414</c:v>
                </c:pt>
                <c:pt idx="49">
                  <c:v>3.7104352404168046</c:v>
                </c:pt>
                <c:pt idx="50">
                  <c:v>3.7375017090879679</c:v>
                </c:pt>
                <c:pt idx="51">
                  <c:v>3.7645681777591311</c:v>
                </c:pt>
                <c:pt idx="52">
                  <c:v>3.7916346464302944</c:v>
                </c:pt>
                <c:pt idx="53">
                  <c:v>3.8187011151014576</c:v>
                </c:pt>
                <c:pt idx="54">
                  <c:v>3.8457675837726208</c:v>
                </c:pt>
                <c:pt idx="55">
                  <c:v>3.8728340524437841</c:v>
                </c:pt>
                <c:pt idx="56">
                  <c:v>3.8999005211149473</c:v>
                </c:pt>
                <c:pt idx="57">
                  <c:v>3.9269669897861106</c:v>
                </c:pt>
                <c:pt idx="58">
                  <c:v>3.9540334584572738</c:v>
                </c:pt>
                <c:pt idx="59">
                  <c:v>3.9810999271284371</c:v>
                </c:pt>
                <c:pt idx="60">
                  <c:v>4.0081663957996003</c:v>
                </c:pt>
                <c:pt idx="61">
                  <c:v>4.0352328644707631</c:v>
                </c:pt>
                <c:pt idx="62">
                  <c:v>4.0622993331419259</c:v>
                </c:pt>
                <c:pt idx="63">
                  <c:v>4.0893658018130887</c:v>
                </c:pt>
                <c:pt idx="64">
                  <c:v>4.1164322704842515</c:v>
                </c:pt>
                <c:pt idx="65">
                  <c:v>4.1434987391554143</c:v>
                </c:pt>
                <c:pt idx="66">
                  <c:v>4.1705652078265771</c:v>
                </c:pt>
                <c:pt idx="67">
                  <c:v>4.1976316764977399</c:v>
                </c:pt>
                <c:pt idx="68">
                  <c:v>4.2246981451689027</c:v>
                </c:pt>
                <c:pt idx="69">
                  <c:v>4.2517646138400655</c:v>
                </c:pt>
                <c:pt idx="70">
                  <c:v>4.2788310825112283</c:v>
                </c:pt>
                <c:pt idx="71">
                  <c:v>4.3058975511823911</c:v>
                </c:pt>
                <c:pt idx="72">
                  <c:v>4.3329640198535539</c:v>
                </c:pt>
                <c:pt idx="73">
                  <c:v>4.3600304885247168</c:v>
                </c:pt>
                <c:pt idx="74">
                  <c:v>4.3870969571958796</c:v>
                </c:pt>
                <c:pt idx="75">
                  <c:v>4.4141634258670424</c:v>
                </c:pt>
                <c:pt idx="76">
                  <c:v>4.4412298945382052</c:v>
                </c:pt>
                <c:pt idx="77">
                  <c:v>4.468296363209368</c:v>
                </c:pt>
                <c:pt idx="78">
                  <c:v>4.4953628318805308</c:v>
                </c:pt>
                <c:pt idx="79">
                  <c:v>4.5224293005516936</c:v>
                </c:pt>
                <c:pt idx="80">
                  <c:v>4.5494957692228564</c:v>
                </c:pt>
                <c:pt idx="81">
                  <c:v>4.5765622378940192</c:v>
                </c:pt>
                <c:pt idx="82">
                  <c:v>4.603628706565182</c:v>
                </c:pt>
                <c:pt idx="83">
                  <c:v>4.6306951752363448</c:v>
                </c:pt>
                <c:pt idx="84">
                  <c:v>4.6577616439075076</c:v>
                </c:pt>
                <c:pt idx="85">
                  <c:v>4.6848281125786704</c:v>
                </c:pt>
                <c:pt idx="86">
                  <c:v>4.7118945812498332</c:v>
                </c:pt>
                <c:pt idx="87">
                  <c:v>4.738961049920996</c:v>
                </c:pt>
                <c:pt idx="88">
                  <c:v>4.7660275185921588</c:v>
                </c:pt>
                <c:pt idx="89">
                  <c:v>4.7930939872633216</c:v>
                </c:pt>
                <c:pt idx="90">
                  <c:v>4.8201604559344844</c:v>
                </c:pt>
                <c:pt idx="91">
                  <c:v>4.8472269246056472</c:v>
                </c:pt>
                <c:pt idx="92">
                  <c:v>4.87429339327681</c:v>
                </c:pt>
                <c:pt idx="93">
                  <c:v>4.9013598619479728</c:v>
                </c:pt>
                <c:pt idx="94">
                  <c:v>4.9284263306191356</c:v>
                </c:pt>
                <c:pt idx="95">
                  <c:v>4.9554927992902984</c:v>
                </c:pt>
                <c:pt idx="96">
                  <c:v>4.9825592679614612</c:v>
                </c:pt>
                <c:pt idx="97">
                  <c:v>5.009625736632624</c:v>
                </c:pt>
                <c:pt idx="98">
                  <c:v>5.0366922053037868</c:v>
                </c:pt>
                <c:pt idx="99">
                  <c:v>5.0637586739749496</c:v>
                </c:pt>
              </c:numCache>
            </c:numRef>
          </c:xVal>
          <c:yVal>
            <c:numRef>
              <c:f>SimData!$P$18:$P$117</c:f>
              <c:numCache>
                <c:formatCode>0.000</c:formatCode>
                <c:ptCount val="100"/>
                <c:pt idx="0">
                  <c:v>0.14486536155261334</c:v>
                </c:pt>
                <c:pt idx="1">
                  <c:v>0.15631366546281322</c:v>
                </c:pt>
                <c:pt idx="2">
                  <c:v>0.16768749348037412</c:v>
                </c:pt>
                <c:pt idx="3">
                  <c:v>0.17888265093473357</c:v>
                </c:pt>
                <c:pt idx="4">
                  <c:v>0.18980276733001719</c:v>
                </c:pt>
                <c:pt idx="5">
                  <c:v>0.20036328720397129</c:v>
                </c:pt>
                <c:pt idx="6">
                  <c:v>0.21049519492128665</c:v>
                </c:pt>
                <c:pt idx="7">
                  <c:v>0.22014828100101366</c:v>
                </c:pt>
                <c:pt idx="8">
                  <c:v>0.2292937700043168</c:v>
                </c:pt>
                <c:pt idx="9">
                  <c:v>0.23792615323255306</c:v>
                </c:pt>
                <c:pt idx="10">
                  <c:v>0.24606410242170323</c:v>
                </c:pt>
                <c:pt idx="11">
                  <c:v>0.25375038145114132</c:v>
                </c:pt>
                <c:pt idx="12">
                  <c:v>0.26105071940605618</c:v>
                </c:pt>
                <c:pt idx="13">
                  <c:v>0.26805165735053615</c:v>
                </c:pt>
                <c:pt idx="14">
                  <c:v>0.27485742994725892</c:v>
                </c:pt>
                <c:pt idx="15">
                  <c:v>0.2815859887789704</c:v>
                </c:pt>
                <c:pt idx="16">
                  <c:v>0.28836431441715615</c:v>
                </c:pt>
                <c:pt idx="17">
                  <c:v>0.29532319701529347</c:v>
                </c:pt>
                <c:pt idx="18">
                  <c:v>0.30259168920523066</c:v>
                </c:pt>
                <c:pt idx="19">
                  <c:v>0.31029144976055767</c:v>
                </c:pt>
                <c:pt idx="20">
                  <c:v>0.3185312019076243</c:v>
                </c:pt>
                <c:pt idx="21">
                  <c:v>0.32740152686342566</c:v>
                </c:pt>
                <c:pt idx="22">
                  <c:v>0.33697020203414624</c:v>
                </c:pt>
                <c:pt idx="23">
                  <c:v>0.34727827531981897</c:v>
                </c:pt>
                <c:pt idx="24">
                  <c:v>0.35833704308800862</c:v>
                </c:pt>
                <c:pt idx="25">
                  <c:v>0.37012607037002881</c:v>
                </c:pt>
                <c:pt idx="26">
                  <c:v>0.38259235822947024</c:v>
                </c:pt>
                <c:pt idx="27">
                  <c:v>0.39565072538574425</c:v>
                </c:pt>
                <c:pt idx="28">
                  <c:v>0.40918542929189899</c:v>
                </c:pt>
                <c:pt idx="29">
                  <c:v>0.42305300631026288</c:v>
                </c:pt>
                <c:pt idx="30">
                  <c:v>0.43708626205556572</c:v>
                </c:pt>
                <c:pt idx="31">
                  <c:v>0.45109929254838427</c:v>
                </c:pt>
                <c:pt idx="32">
                  <c:v>0.46489336636379303</c:v>
                </c:pt>
                <c:pt idx="33">
                  <c:v>0.47826344999767156</c:v>
                </c:pt>
                <c:pt idx="34">
                  <c:v>0.49100511636100752</c:v>
                </c:pt>
                <c:pt idx="35">
                  <c:v>0.50292154322054172</c:v>
                </c:pt>
                <c:pt idx="36">
                  <c:v>0.51383028817842424</c:v>
                </c:pt>
                <c:pt idx="37">
                  <c:v>0.52356952271513513</c:v>
                </c:pt>
                <c:pt idx="38">
                  <c:v>0.53200342237142706</c:v>
                </c:pt>
                <c:pt idx="39">
                  <c:v>0.53902644450209325</c:v>
                </c:pt>
                <c:pt idx="40">
                  <c:v>0.54456627874877594</c:v>
                </c:pt>
                <c:pt idx="41">
                  <c:v>0.54858532616949107</c:v>
                </c:pt>
                <c:pt idx="42">
                  <c:v>0.55108064671761348</c:v>
                </c:pt>
                <c:pt idx="43">
                  <c:v>0.55208240577135204</c:v>
                </c:pt>
                <c:pt idx="44">
                  <c:v>0.55165094181300889</c:v>
                </c:pt>
                <c:pt idx="45">
                  <c:v>0.54987266175901284</c:v>
                </c:pt>
                <c:pt idx="46">
                  <c:v>0.54685504067828994</c:v>
                </c:pt>
                <c:pt idx="47">
                  <c:v>0.54272105252548197</c:v>
                </c:pt>
                <c:pt idx="48">
                  <c:v>0.53760338355930104</c:v>
                </c:pt>
                <c:pt idx="49">
                  <c:v>0.53163877804121495</c:v>
                </c:pt>
                <c:pt idx="50">
                  <c:v>0.52496283687153522</c:v>
                </c:pt>
                <c:pt idx="51">
                  <c:v>0.51770553683084897</c:v>
                </c:pt>
                <c:pt idx="52">
                  <c:v>0.5099876661614503</c:v>
                </c:pt>
                <c:pt idx="53">
                  <c:v>0.50191828822479323</c:v>
                </c:pt>
                <c:pt idx="54">
                  <c:v>0.49359325683491223</c:v>
                </c:pt>
                <c:pt idx="55">
                  <c:v>0.4850947227348803</c:v>
                </c:pt>
                <c:pt idx="56">
                  <c:v>0.47649149805711599</c:v>
                </c:pt>
                <c:pt idx="57">
                  <c:v>0.46784009059143833</c:v>
                </c:pt>
                <c:pt idx="58">
                  <c:v>0.45918618638979475</c:v>
                </c:pt>
                <c:pt idx="59">
                  <c:v>0.45056634943280049</c:v>
                </c:pt>
                <c:pt idx="60">
                  <c:v>0.44200972011224382</c:v>
                </c:pt>
                <c:pt idx="61">
                  <c:v>0.43353952724181194</c:v>
                </c:pt>
                <c:pt idx="62">
                  <c:v>0.42517427646220995</c:v>
                </c:pt>
                <c:pt idx="63">
                  <c:v>0.4169285352843497</c:v>
                </c:pt>
                <c:pt idx="64">
                  <c:v>0.40881329509367603</c:v>
                </c:pt>
                <c:pt idx="65">
                  <c:v>0.4008359468564941</c:v>
                </c:pt>
                <c:pt idx="66">
                  <c:v>0.39299995446706154</c:v>
                </c:pt>
                <c:pt idx="67">
                  <c:v>0.38530434342084818</c:v>
                </c:pt>
                <c:pt idx="68">
                  <c:v>0.3777431402397412</c:v>
                </c:pt>
                <c:pt idx="69">
                  <c:v>0.37030489908274877</c:v>
                </c:pt>
                <c:pt idx="70">
                  <c:v>0.36297243730722228</c:v>
                </c:pt>
                <c:pt idx="71">
                  <c:v>0.35572287401311009</c:v>
                </c:pt>
                <c:pt idx="72">
                  <c:v>0.34852802860424476</c:v>
                </c:pt>
                <c:pt idx="73">
                  <c:v>0.34135519465204694</c:v>
                </c:pt>
                <c:pt idx="74">
                  <c:v>0.33416826257155946</c:v>
                </c:pt>
                <c:pt idx="75">
                  <c:v>0.32692912724803985</c:v>
                </c:pt>
                <c:pt idx="76">
                  <c:v>0.31959928748333066</c:v>
                </c:pt>
                <c:pt idx="77">
                  <c:v>0.31214152559364106</c:v>
                </c:pt>
                <c:pt idx="78">
                  <c:v>0.30452154903440282</c:v>
                </c:pt>
                <c:pt idx="79">
                  <c:v>0.29670948155992372</c:v>
                </c:pt>
                <c:pt idx="80">
                  <c:v>0.28868110788643059</c:v>
                </c:pt>
                <c:pt idx="81">
                  <c:v>0.28041880079714077</c:v>
                </c:pt>
                <c:pt idx="82">
                  <c:v>0.27191209003288896</c:v>
                </c:pt>
                <c:pt idx="83">
                  <c:v>0.26315786469101943</c:v>
                </c:pt>
                <c:pt idx="84">
                  <c:v>0.25416023175189489</c:v>
                </c:pt>
                <c:pt idx="85">
                  <c:v>0.24493007968166294</c:v>
                </c:pt>
                <c:pt idx="86">
                  <c:v>0.23548441541748066</c:v>
                </c:pt>
                <c:pt idx="87">
                  <c:v>0.22584555392119071</c:v>
                </c:pt>
                <c:pt idx="88">
                  <c:v>0.2160402413900599</c:v>
                </c:pt>
                <c:pt idx="89">
                  <c:v>0.2060987866383921</c:v>
                </c:pt>
                <c:pt idx="90">
                  <c:v>0.1960542614940462</c:v>
                </c:pt>
                <c:pt idx="91">
                  <c:v>0.18594181234816315</c:v>
                </c:pt>
                <c:pt idx="92">
                  <c:v>0.17579810372184307</c:v>
                </c:pt>
                <c:pt idx="93">
                  <c:v>0.16566089344849705</c:v>
                </c:pt>
                <c:pt idx="94">
                  <c:v>0.15556872021396914</c:v>
                </c:pt>
                <c:pt idx="95">
                  <c:v>0.14556066971474549</c:v>
                </c:pt>
                <c:pt idx="96">
                  <c:v>0.13567617693298978</c:v>
                </c:pt>
                <c:pt idx="97">
                  <c:v>0.12595481960174817</c:v>
                </c:pt>
                <c:pt idx="98">
                  <c:v>0.11643606171076423</c:v>
                </c:pt>
                <c:pt idx="99">
                  <c:v>0.10715891506320034</c:v>
                </c:pt>
              </c:numCache>
            </c:numRef>
          </c:yVal>
        </c:ser>
        <c:ser>
          <c:idx val="1"/>
          <c:order val="1"/>
          <c:tx>
            <c:strRef>
              <c:f>SimData!$O$9</c:f>
              <c:strCache>
                <c:ptCount val="1"/>
                <c:pt idx="0">
                  <c:v>Variable 2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SimData!$P$16</c:f>
                <c:numCache>
                  <c:formatCode>General</c:formatCode>
                  <c:ptCount val="1"/>
                  <c:pt idx="0">
                    <c:v>0.53996177321824235</c:v>
                  </c:pt>
                </c:numCache>
              </c:numRef>
            </c:minus>
            <c:spPr>
              <a:ln w="381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SimData!$O$16</c:f>
              <c:numCache>
                <c:formatCode>0.000</c:formatCode>
                <c:ptCount val="1"/>
                <c:pt idx="0">
                  <c:v>3.6714900648822288</c:v>
                </c:pt>
              </c:numCache>
            </c:numRef>
          </c:xVal>
          <c:yVal>
            <c:numRef>
              <c:f>SimData!$P$16</c:f>
              <c:numCache>
                <c:formatCode>0.000</c:formatCode>
                <c:ptCount val="1"/>
                <c:pt idx="0">
                  <c:v>0.53996177321824235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SimData!$O$9</c:f>
              <c:strCache>
                <c:ptCount val="1"/>
                <c:pt idx="0">
                  <c:v>Variable 2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SimData!$P$17</c:f>
                <c:numCache>
                  <c:formatCode>General</c:formatCode>
                  <c:ptCount val="1"/>
                  <c:pt idx="0">
                    <c:v>0.13970160433236176</c:v>
                  </c:pt>
                </c:numCache>
              </c:numRef>
            </c:minus>
            <c:spPr>
              <a:ln w="381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SimData!$O$17</c:f>
              <c:numCache>
                <c:formatCode>0.000</c:formatCode>
                <c:ptCount val="1"/>
                <c:pt idx="0">
                  <c:v>4.9714887006684867</c:v>
                </c:pt>
              </c:numCache>
            </c:numRef>
          </c:xVal>
          <c:yVal>
            <c:numRef>
              <c:f>SimData!$P$17</c:f>
              <c:numCache>
                <c:formatCode>0.000</c:formatCode>
                <c:ptCount val="1"/>
                <c:pt idx="0">
                  <c:v>0.13970160433236176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SimData!$O$9</c:f>
              <c:strCache>
                <c:ptCount val="1"/>
                <c:pt idx="0">
                  <c:v>Variable 2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SimData!$P$15</c:f>
                <c:numCache>
                  <c:formatCode>General</c:formatCode>
                  <c:ptCount val="1"/>
                  <c:pt idx="0">
                    <c:v>0.19233653613644258</c:v>
                  </c:pt>
                </c:numCache>
              </c:numRef>
            </c:minus>
            <c:spPr>
              <a:ln w="381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SimData!$O$15</c:f>
              <c:numCache>
                <c:formatCode>0.000</c:formatCode>
                <c:ptCount val="1"/>
                <c:pt idx="0">
                  <c:v>2.4988476314586467</c:v>
                </c:pt>
              </c:numCache>
            </c:numRef>
          </c:xVal>
          <c:yVal>
            <c:numRef>
              <c:f>SimData!$P$15</c:f>
              <c:numCache>
                <c:formatCode>0.000</c:formatCode>
                <c:ptCount val="1"/>
                <c:pt idx="0">
                  <c:v>0.19233653613644258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SimData!$Q$9</c:f>
              <c:strCache>
                <c:ptCount val="1"/>
                <c:pt idx="0">
                  <c:v>Variable 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SimData!$Q$18:$Q$117</c:f>
              <c:numCache>
                <c:formatCode>0.000</c:formatCode>
                <c:ptCount val="100"/>
                <c:pt idx="0">
                  <c:v>1.9118062179458564</c:v>
                </c:pt>
                <c:pt idx="1">
                  <c:v>1.9444105736804971</c:v>
                </c:pt>
                <c:pt idx="2">
                  <c:v>1.9770149294151378</c:v>
                </c:pt>
                <c:pt idx="3">
                  <c:v>2.0096192851497787</c:v>
                </c:pt>
                <c:pt idx="4">
                  <c:v>2.0422236408844197</c:v>
                </c:pt>
                <c:pt idx="5">
                  <c:v>2.0748279966190606</c:v>
                </c:pt>
                <c:pt idx="6">
                  <c:v>2.1074323523537015</c:v>
                </c:pt>
                <c:pt idx="7">
                  <c:v>2.1400367080883425</c:v>
                </c:pt>
                <c:pt idx="8">
                  <c:v>2.1726410638229834</c:v>
                </c:pt>
                <c:pt idx="9">
                  <c:v>2.2052454195576243</c:v>
                </c:pt>
                <c:pt idx="10">
                  <c:v>2.2378497752922653</c:v>
                </c:pt>
                <c:pt idx="11">
                  <c:v>2.2704541310269062</c:v>
                </c:pt>
                <c:pt idx="12">
                  <c:v>2.3030584867615471</c:v>
                </c:pt>
                <c:pt idx="13">
                  <c:v>2.3356628424961881</c:v>
                </c:pt>
                <c:pt idx="14">
                  <c:v>2.368267198230829</c:v>
                </c:pt>
                <c:pt idx="15">
                  <c:v>2.4008715539654699</c:v>
                </c:pt>
                <c:pt idx="16">
                  <c:v>2.4334759097001109</c:v>
                </c:pt>
                <c:pt idx="17">
                  <c:v>2.4660802654347518</c:v>
                </c:pt>
                <c:pt idx="18">
                  <c:v>2.4986846211693927</c:v>
                </c:pt>
                <c:pt idx="19">
                  <c:v>2.5312889769040336</c:v>
                </c:pt>
                <c:pt idx="20">
                  <c:v>2.5638933326386746</c:v>
                </c:pt>
                <c:pt idx="21">
                  <c:v>2.5964976883733155</c:v>
                </c:pt>
                <c:pt idx="22">
                  <c:v>2.6291020441079564</c:v>
                </c:pt>
                <c:pt idx="23">
                  <c:v>2.6617063998425974</c:v>
                </c:pt>
                <c:pt idx="24">
                  <c:v>2.6943107555772383</c:v>
                </c:pt>
                <c:pt idx="25">
                  <c:v>2.7269151113118792</c:v>
                </c:pt>
                <c:pt idx="26">
                  <c:v>2.7595194670465202</c:v>
                </c:pt>
                <c:pt idx="27">
                  <c:v>2.7921238227811611</c:v>
                </c:pt>
                <c:pt idx="28">
                  <c:v>2.824728178515802</c:v>
                </c:pt>
                <c:pt idx="29">
                  <c:v>2.857332534250443</c:v>
                </c:pt>
                <c:pt idx="30">
                  <c:v>2.8899368899850839</c:v>
                </c:pt>
                <c:pt idx="31">
                  <c:v>2.9225412457197248</c:v>
                </c:pt>
                <c:pt idx="32">
                  <c:v>2.9551456014543658</c:v>
                </c:pt>
                <c:pt idx="33">
                  <c:v>2.9877499571890067</c:v>
                </c:pt>
                <c:pt idx="34">
                  <c:v>3.0203543129236476</c:v>
                </c:pt>
                <c:pt idx="35">
                  <c:v>3.0529586686582886</c:v>
                </c:pt>
                <c:pt idx="36">
                  <c:v>3.0855630243929295</c:v>
                </c:pt>
                <c:pt idx="37">
                  <c:v>3.1181673801275704</c:v>
                </c:pt>
                <c:pt idx="38">
                  <c:v>3.1507717358622114</c:v>
                </c:pt>
                <c:pt idx="39">
                  <c:v>3.1833760915968523</c:v>
                </c:pt>
                <c:pt idx="40">
                  <c:v>3.2159804473314932</c:v>
                </c:pt>
                <c:pt idx="41">
                  <c:v>3.2485848030661342</c:v>
                </c:pt>
                <c:pt idx="42">
                  <c:v>3.2811891588007751</c:v>
                </c:pt>
                <c:pt idx="43">
                  <c:v>3.313793514535416</c:v>
                </c:pt>
                <c:pt idx="44">
                  <c:v>3.346397870270057</c:v>
                </c:pt>
                <c:pt idx="45">
                  <c:v>3.3790022260046979</c:v>
                </c:pt>
                <c:pt idx="46">
                  <c:v>3.4116065817393388</c:v>
                </c:pt>
                <c:pt idx="47">
                  <c:v>3.4442109374739798</c:v>
                </c:pt>
                <c:pt idx="48">
                  <c:v>3.4768152932086207</c:v>
                </c:pt>
                <c:pt idx="49">
                  <c:v>3.5094196489432616</c:v>
                </c:pt>
                <c:pt idx="50">
                  <c:v>3.5420240046779026</c:v>
                </c:pt>
                <c:pt idx="51">
                  <c:v>3.5746283604125435</c:v>
                </c:pt>
                <c:pt idx="52">
                  <c:v>3.6072327161471844</c:v>
                </c:pt>
                <c:pt idx="53">
                  <c:v>3.6398370718818254</c:v>
                </c:pt>
                <c:pt idx="54">
                  <c:v>3.6724414276164663</c:v>
                </c:pt>
                <c:pt idx="55">
                  <c:v>3.7050457833511072</c:v>
                </c:pt>
                <c:pt idx="56">
                  <c:v>3.7376501390857482</c:v>
                </c:pt>
                <c:pt idx="57">
                  <c:v>3.7702544948203891</c:v>
                </c:pt>
                <c:pt idx="58">
                  <c:v>3.80285885055503</c:v>
                </c:pt>
                <c:pt idx="59">
                  <c:v>3.835463206289671</c:v>
                </c:pt>
                <c:pt idx="60">
                  <c:v>3.8680675620243119</c:v>
                </c:pt>
                <c:pt idx="61">
                  <c:v>3.9006719177589528</c:v>
                </c:pt>
                <c:pt idx="62">
                  <c:v>3.9332762734935938</c:v>
                </c:pt>
                <c:pt idx="63">
                  <c:v>3.9658806292282347</c:v>
                </c:pt>
                <c:pt idx="64">
                  <c:v>3.9984849849628756</c:v>
                </c:pt>
                <c:pt idx="65">
                  <c:v>4.0310893406975161</c:v>
                </c:pt>
                <c:pt idx="66">
                  <c:v>4.0636936964321571</c:v>
                </c:pt>
                <c:pt idx="67">
                  <c:v>4.096298052166798</c:v>
                </c:pt>
                <c:pt idx="68">
                  <c:v>4.1289024079014389</c:v>
                </c:pt>
                <c:pt idx="69">
                  <c:v>4.1615067636360799</c:v>
                </c:pt>
                <c:pt idx="70">
                  <c:v>4.1941111193707208</c:v>
                </c:pt>
                <c:pt idx="71">
                  <c:v>4.2267154751053617</c:v>
                </c:pt>
                <c:pt idx="72">
                  <c:v>4.2593198308400027</c:v>
                </c:pt>
                <c:pt idx="73">
                  <c:v>4.2919241865746436</c:v>
                </c:pt>
                <c:pt idx="74">
                  <c:v>4.3245285423092845</c:v>
                </c:pt>
                <c:pt idx="75">
                  <c:v>4.3571328980439255</c:v>
                </c:pt>
                <c:pt idx="76">
                  <c:v>4.3897372537785664</c:v>
                </c:pt>
                <c:pt idx="77">
                  <c:v>4.4223416095132073</c:v>
                </c:pt>
                <c:pt idx="78">
                  <c:v>4.4549459652478482</c:v>
                </c:pt>
                <c:pt idx="79">
                  <c:v>4.4875503209824892</c:v>
                </c:pt>
                <c:pt idx="80">
                  <c:v>4.5201546767171301</c:v>
                </c:pt>
                <c:pt idx="81">
                  <c:v>4.552759032451771</c:v>
                </c:pt>
                <c:pt idx="82">
                  <c:v>4.585363388186412</c:v>
                </c:pt>
                <c:pt idx="83">
                  <c:v>4.6179677439210529</c:v>
                </c:pt>
                <c:pt idx="84">
                  <c:v>4.6505720996556938</c:v>
                </c:pt>
                <c:pt idx="85">
                  <c:v>4.6831764553903348</c:v>
                </c:pt>
                <c:pt idx="86">
                  <c:v>4.7157808111249757</c:v>
                </c:pt>
                <c:pt idx="87">
                  <c:v>4.7483851668596166</c:v>
                </c:pt>
                <c:pt idx="88">
                  <c:v>4.7809895225942576</c:v>
                </c:pt>
                <c:pt idx="89">
                  <c:v>4.8135938783288985</c:v>
                </c:pt>
                <c:pt idx="90">
                  <c:v>4.8461982340635394</c:v>
                </c:pt>
                <c:pt idx="91">
                  <c:v>4.8788025897981804</c:v>
                </c:pt>
                <c:pt idx="92">
                  <c:v>4.9114069455328213</c:v>
                </c:pt>
                <c:pt idx="93">
                  <c:v>4.9440113012674622</c:v>
                </c:pt>
                <c:pt idx="94">
                  <c:v>4.9766156570021032</c:v>
                </c:pt>
                <c:pt idx="95">
                  <c:v>5.0092200127367441</c:v>
                </c:pt>
                <c:pt idx="96">
                  <c:v>5.041824368471385</c:v>
                </c:pt>
                <c:pt idx="97">
                  <c:v>5.074428724206026</c:v>
                </c:pt>
                <c:pt idx="98">
                  <c:v>5.1070330799406669</c:v>
                </c:pt>
                <c:pt idx="99">
                  <c:v>5.1396374356753078</c:v>
                </c:pt>
              </c:numCache>
            </c:numRef>
          </c:xVal>
          <c:yVal>
            <c:numRef>
              <c:f>SimData!$R$18:$R$117</c:f>
              <c:numCache>
                <c:formatCode>0.000</c:formatCode>
                <c:ptCount val="100"/>
                <c:pt idx="0">
                  <c:v>6.1290218834197073E-2</c:v>
                </c:pt>
                <c:pt idx="1">
                  <c:v>6.6906701905118091E-2</c:v>
                </c:pt>
                <c:pt idx="2">
                  <c:v>7.2773042141687436E-2</c:v>
                </c:pt>
                <c:pt idx="3">
                  <c:v>7.8925131701407636E-2</c:v>
                </c:pt>
                <c:pt idx="4">
                  <c:v>8.5408081209548084E-2</c:v>
                </c:pt>
                <c:pt idx="5">
                  <c:v>9.2273387702596632E-2</c:v>
                </c:pt>
                <c:pt idx="6">
                  <c:v>9.9575028492542544E-2</c:v>
                </c:pt>
                <c:pt idx="7">
                  <c:v>0.10736473059499567</c:v>
                </c:pt>
                <c:pt idx="8">
                  <c:v>0.11568678645716413</c:v>
                </c:pt>
                <c:pt idx="9">
                  <c:v>0.12457288542910683</c:v>
                </c:pt>
                <c:pt idx="10">
                  <c:v>0.13403749206435756</c:v>
                </c:pt>
                <c:pt idx="11">
                  <c:v>0.14407431407378085</c:v>
                </c:pt>
                <c:pt idx="12">
                  <c:v>0.15465435561421295</c:v>
                </c:pt>
                <c:pt idx="13">
                  <c:v>0.16572594239840424</c:v>
                </c:pt>
                <c:pt idx="14">
                  <c:v>0.17721693799711963</c:v>
                </c:pt>
                <c:pt idx="15">
                  <c:v>0.18903915781460587</c:v>
                </c:pt>
                <c:pt idx="16">
                  <c:v>0.20109474834137855</c:v>
                </c:pt>
                <c:pt idx="17">
                  <c:v>0.21328406024080143</c:v>
                </c:pt>
                <c:pt idx="18">
                  <c:v>0.22551433366814619</c:v>
                </c:pt>
                <c:pt idx="19">
                  <c:v>0.23770836157021139</c:v>
                </c:pt>
                <c:pt idx="20">
                  <c:v>0.24981222565481359</c:v>
                </c:pt>
                <c:pt idx="21">
                  <c:v>0.26180122593996286</c:v>
                </c:pt>
                <c:pt idx="22">
                  <c:v>0.27368325260793536</c:v>
                </c:pt>
                <c:pt idx="23">
                  <c:v>0.28549906973287081</c:v>
                </c:pt>
                <c:pt idx="24">
                  <c:v>0.29731927319219564</c:v>
                </c:pt>
                <c:pt idx="25">
                  <c:v>0.30923801824476854</c:v>
                </c:pt>
                <c:pt idx="26">
                  <c:v>0.32136394794129103</c:v>
                </c:pt>
                <c:pt idx="27">
                  <c:v>0.33380905235099573</c:v>
                </c:pt>
                <c:pt idx="28">
                  <c:v>0.34667641508072822</c:v>
                </c:pt>
                <c:pt idx="29">
                  <c:v>0.36004793107371236</c:v>
                </c:pt>
                <c:pt idx="30">
                  <c:v>0.37397309401050444</c:v>
                </c:pt>
                <c:pt idx="31">
                  <c:v>0.38845985288804002</c:v>
                </c:pt>
                <c:pt idx="32">
                  <c:v>0.40346833963180867</c:v>
                </c:pt>
                <c:pt idx="33">
                  <c:v>0.41890799870221573</c:v>
                </c:pt>
                <c:pt idx="34">
                  <c:v>0.43463833911401811</c:v>
                </c:pt>
                <c:pt idx="35">
                  <c:v>0.45047321538379664</c:v>
                </c:pt>
                <c:pt idx="36">
                  <c:v>0.46618826055643303</c:v>
                </c:pt>
                <c:pt idx="37">
                  <c:v>0.48153086864576489</c:v>
                </c:pt>
                <c:pt idx="38">
                  <c:v>0.49623197249603523</c:v>
                </c:pt>
                <c:pt idx="39">
                  <c:v>0.51001879171189457</c:v>
                </c:pt>
                <c:pt idx="40">
                  <c:v>0.52262772848204231</c:v>
                </c:pt>
                <c:pt idx="41">
                  <c:v>0.53381665276103485</c:v>
                </c:pt>
                <c:pt idx="42">
                  <c:v>0.5433759231807096</c:v>
                </c:pt>
                <c:pt idx="43">
                  <c:v>0.55113761599152344</c:v>
                </c:pt>
                <c:pt idx="44">
                  <c:v>0.55698256383047429</c:v>
                </c:pt>
                <c:pt idx="45">
                  <c:v>0.56084492741243175</c:v>
                </c:pt>
                <c:pt idx="46">
                  <c:v>0.56271413170482676</c:v>
                </c:pt>
                <c:pt idx="47">
                  <c:v>0.56263409598556968</c:v>
                </c:pt>
                <c:pt idx="48">
                  <c:v>0.56069978160269829</c:v>
                </c:pt>
                <c:pt idx="49">
                  <c:v>0.55705118140162146</c:v>
                </c:pt>
                <c:pt idx="50">
                  <c:v>0.55186498821461361</c:v>
                </c:pt>
                <c:pt idx="51">
                  <c:v>0.54534430920930344</c:v>
                </c:pt>
                <c:pt idx="52">
                  <c:v>0.53770693386776747</c:v>
                </c:pt>
                <c:pt idx="53">
                  <c:v>0.52917280378638387</c:v>
                </c:pt>
                <c:pt idx="54">
                  <c:v>0.51995145370028439</c:v>
                </c:pt>
                <c:pt idx="55">
                  <c:v>0.51023027290888567</c:v>
                </c:pt>
                <c:pt idx="56">
                  <c:v>0.5001644529478203</c:v>
                </c:pt>
                <c:pt idx="57">
                  <c:v>0.48986942444164477</c:v>
                </c:pt>
                <c:pt idx="58">
                  <c:v>0.47941643643811621</c:v>
                </c:pt>
                <c:pt idx="59">
                  <c:v>0.46883170015979536</c:v>
                </c:pt>
                <c:pt idx="60">
                  <c:v>0.45809922393114344</c:v>
                </c:pt>
                <c:pt idx="61">
                  <c:v>0.44716713638492139</c:v>
                </c:pt>
                <c:pt idx="62">
                  <c:v>0.43595696799489697</c:v>
                </c:pt>
                <c:pt idx="63">
                  <c:v>0.42437507605325236</c:v>
                </c:pt>
                <c:pt idx="64">
                  <c:v>0.41232519140195156</c:v>
                </c:pt>
                <c:pt idx="65">
                  <c:v>0.39972096333337337</c:v>
                </c:pt>
                <c:pt idx="66">
                  <c:v>0.38649739539221628</c:v>
                </c:pt>
                <c:pt idx="67">
                  <c:v>0.37262019695812604</c:v>
                </c:pt>
                <c:pt idx="68">
                  <c:v>0.35809230575658352</c:v>
                </c:pt>
                <c:pt idx="69">
                  <c:v>0.3429571345910466</c:v>
                </c:pt>
                <c:pt idx="70">
                  <c:v>0.32729842357338418</c:v>
                </c:pt>
                <c:pt idx="71">
                  <c:v>0.31123689694510681</c:v>
                </c:pt>
                <c:pt idx="72">
                  <c:v>0.2949241951480554</c:v>
                </c:pt>
                <c:pt idx="73">
                  <c:v>0.27853475093022473</c:v>
                </c:pt>
                <c:pt idx="74">
                  <c:v>0.26225638790835676</c:v>
                </c:pt>
                <c:pt idx="75">
                  <c:v>0.24628043932831437</c:v>
                </c:pt>
                <c:pt idx="76">
                  <c:v>0.23079212406748303</c:v>
                </c:pt>
                <c:pt idx="77">
                  <c:v>0.21596179570899859</c:v>
                </c:pt>
                <c:pt idx="78">
                  <c:v>0.20193752338558832</c:v>
                </c:pt>
                <c:pt idx="79">
                  <c:v>0.18883929529263668</c:v>
                </c:pt>
                <c:pt idx="80">
                  <c:v>0.17675497920744473</c:v>
                </c:pt>
                <c:pt idx="81">
                  <c:v>0.16573804467138376</c:v>
                </c:pt>
                <c:pt idx="82">
                  <c:v>0.15580695665702352</c:v>
                </c:pt>
                <c:pt idx="83">
                  <c:v>0.14694609095193079</c:v>
                </c:pt>
                <c:pt idx="84">
                  <c:v>0.13910799142451341</c:v>
                </c:pt>
                <c:pt idx="85">
                  <c:v>0.13221677928971698</c:v>
                </c:pt>
                <c:pt idx="86">
                  <c:v>0.12617252384415123</c:v>
                </c:pt>
                <c:pt idx="87">
                  <c:v>0.1208563836218432</c:v>
                </c:pt>
                <c:pt idx="88">
                  <c:v>0.11613632043422094</c:v>
                </c:pt>
                <c:pt idx="89">
                  <c:v>0.11187317429000761</c:v>
                </c:pt>
                <c:pt idx="90">
                  <c:v>0.10792686677708457</c:v>
                </c:pt>
                <c:pt idx="91">
                  <c:v>0.10416247933758094</c:v>
                </c:pt>
                <c:pt idx="92">
                  <c:v>0.10045593792693017</c:v>
                </c:pt>
                <c:pt idx="93">
                  <c:v>9.6699033841371781E-2</c:v>
                </c:pt>
                <c:pt idx="94">
                  <c:v>9.2803527569614741E-2</c:v>
                </c:pt>
                <c:pt idx="95">
                  <c:v>8.8704121254959245E-2</c:v>
                </c:pt>
                <c:pt idx="96">
                  <c:v>8.4360145331217301E-2</c:v>
                </c:pt>
                <c:pt idx="97">
                  <c:v>7.9755882382061064E-2</c:v>
                </c:pt>
                <c:pt idx="98">
                  <c:v>7.4899539731602044E-2</c:v>
                </c:pt>
                <c:pt idx="99">
                  <c:v>6.9820973312263168E-2</c:v>
                </c:pt>
              </c:numCache>
            </c:numRef>
          </c:yVal>
        </c:ser>
        <c:ser>
          <c:idx val="5"/>
          <c:order val="5"/>
          <c:tx>
            <c:strRef>
              <c:f>SimData!$Q$9</c:f>
              <c:strCache>
                <c:ptCount val="1"/>
                <c:pt idx="0">
                  <c:v>Variable 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SimData!$R$16</c:f>
                <c:numCache>
                  <c:formatCode>General</c:formatCode>
                  <c:ptCount val="1"/>
                  <c:pt idx="0">
                    <c:v>0.55920188144404426</c:v>
                  </c:pt>
                </c:numCache>
              </c:numRef>
            </c:minus>
            <c:spPr>
              <a:ln w="381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SimData!$Q$16</c:f>
              <c:numCache>
                <c:formatCode>0.000</c:formatCode>
                <c:ptCount val="1"/>
                <c:pt idx="0">
                  <c:v>3.4920175266242253</c:v>
                </c:pt>
              </c:numCache>
            </c:numRef>
          </c:xVal>
          <c:yVal>
            <c:numRef>
              <c:f>SimData!$R$16</c:f>
              <c:numCache>
                <c:formatCode>0.000</c:formatCode>
                <c:ptCount val="1"/>
                <c:pt idx="0">
                  <c:v>0.55920188144404426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SimData!$Q$9</c:f>
              <c:strCache>
                <c:ptCount val="1"/>
                <c:pt idx="0">
                  <c:v>Variable 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SimData!$R$17</c:f>
                <c:numCache>
                  <c:formatCode>General</c:formatCode>
                  <c:ptCount val="1"/>
                  <c:pt idx="0">
                    <c:v>9.0029226902010609E-2</c:v>
                  </c:pt>
                </c:numCache>
              </c:numRef>
            </c:minus>
            <c:spPr>
              <a:ln w="381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SimData!$Q$17</c:f>
              <c:numCache>
                <c:formatCode>0.000</c:formatCode>
                <c:ptCount val="1"/>
                <c:pt idx="0">
                  <c:v>4.9988801088190309</c:v>
                </c:pt>
              </c:numCache>
            </c:numRef>
          </c:xVal>
          <c:yVal>
            <c:numRef>
              <c:f>SimData!$R$17</c:f>
              <c:numCache>
                <c:formatCode>0.000</c:formatCode>
                <c:ptCount val="1"/>
                <c:pt idx="0">
                  <c:v>9.0029226902010609E-2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SimData!$Q$9</c:f>
              <c:strCache>
                <c:ptCount val="1"/>
                <c:pt idx="0">
                  <c:v>Variable 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SimData!$R$15</c:f>
                <c:numCache>
                  <c:formatCode>General</c:formatCode>
                  <c:ptCount val="1"/>
                  <c:pt idx="0">
                    <c:v>0.10595689467556259</c:v>
                  </c:pt>
                </c:numCache>
              </c:numRef>
            </c:minus>
            <c:spPr>
              <a:ln w="381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SimData!$Q$15</c:f>
              <c:numCache>
                <c:formatCode>0.000</c:formatCode>
                <c:ptCount val="1"/>
                <c:pt idx="0">
                  <c:v>2.1343009219116276</c:v>
                </c:pt>
              </c:numCache>
            </c:numRef>
          </c:xVal>
          <c:yVal>
            <c:numRef>
              <c:f>SimData!$R$15</c:f>
              <c:numCache>
                <c:formatCode>0.000</c:formatCode>
                <c:ptCount val="1"/>
                <c:pt idx="0">
                  <c:v>0.10595689467556259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SimData!$S$9</c:f>
              <c:strCache>
                <c:ptCount val="1"/>
                <c:pt idx="0">
                  <c:v>Variable 4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SimData!$S$18:$S$117</c:f>
              <c:numCache>
                <c:formatCode>0.000</c:formatCode>
                <c:ptCount val="100"/>
                <c:pt idx="0">
                  <c:v>1.0874489151734255</c:v>
                </c:pt>
                <c:pt idx="1">
                  <c:v>1.1264630332633334</c:v>
                </c:pt>
                <c:pt idx="2">
                  <c:v>1.1654771513532414</c:v>
                </c:pt>
                <c:pt idx="3">
                  <c:v>1.2044912694431493</c:v>
                </c:pt>
                <c:pt idx="4">
                  <c:v>1.2435053875330573</c:v>
                </c:pt>
                <c:pt idx="5">
                  <c:v>1.2825195056229652</c:v>
                </c:pt>
                <c:pt idx="6">
                  <c:v>1.3215336237128732</c:v>
                </c:pt>
                <c:pt idx="7">
                  <c:v>1.3605477418027812</c:v>
                </c:pt>
                <c:pt idx="8">
                  <c:v>1.3995618598926891</c:v>
                </c:pt>
                <c:pt idx="9">
                  <c:v>1.4385759779825971</c:v>
                </c:pt>
                <c:pt idx="10">
                  <c:v>1.477590096072505</c:v>
                </c:pt>
                <c:pt idx="11">
                  <c:v>1.516604214162413</c:v>
                </c:pt>
                <c:pt idx="12">
                  <c:v>1.5556183322523209</c:v>
                </c:pt>
                <c:pt idx="13">
                  <c:v>1.5946324503422289</c:v>
                </c:pt>
                <c:pt idx="14">
                  <c:v>1.6336465684321368</c:v>
                </c:pt>
                <c:pt idx="15">
                  <c:v>1.6726606865220448</c:v>
                </c:pt>
                <c:pt idx="16">
                  <c:v>1.7116748046119528</c:v>
                </c:pt>
                <c:pt idx="17">
                  <c:v>1.7506889227018607</c:v>
                </c:pt>
                <c:pt idx="18">
                  <c:v>1.7897030407917687</c:v>
                </c:pt>
                <c:pt idx="19">
                  <c:v>1.8287171588816766</c:v>
                </c:pt>
                <c:pt idx="20">
                  <c:v>1.8677312769715846</c:v>
                </c:pt>
                <c:pt idx="21">
                  <c:v>1.9067453950614925</c:v>
                </c:pt>
                <c:pt idx="22">
                  <c:v>1.9457595131514005</c:v>
                </c:pt>
                <c:pt idx="23">
                  <c:v>1.9847736312413085</c:v>
                </c:pt>
                <c:pt idx="24">
                  <c:v>2.0237877493312162</c:v>
                </c:pt>
                <c:pt idx="25">
                  <c:v>2.0628018674211241</c:v>
                </c:pt>
                <c:pt idx="26">
                  <c:v>2.1018159855110321</c:v>
                </c:pt>
                <c:pt idx="27">
                  <c:v>2.1408301036009401</c:v>
                </c:pt>
                <c:pt idx="28">
                  <c:v>2.179844221690848</c:v>
                </c:pt>
                <c:pt idx="29">
                  <c:v>2.218858339780756</c:v>
                </c:pt>
                <c:pt idx="30">
                  <c:v>2.2578724578706639</c:v>
                </c:pt>
                <c:pt idx="31">
                  <c:v>2.2968865759605719</c:v>
                </c:pt>
                <c:pt idx="32">
                  <c:v>2.3359006940504798</c:v>
                </c:pt>
                <c:pt idx="33">
                  <c:v>2.3749148121403878</c:v>
                </c:pt>
                <c:pt idx="34">
                  <c:v>2.4139289302302958</c:v>
                </c:pt>
                <c:pt idx="35">
                  <c:v>2.4529430483202037</c:v>
                </c:pt>
                <c:pt idx="36">
                  <c:v>2.4919571664101117</c:v>
                </c:pt>
                <c:pt idx="37">
                  <c:v>2.5309712845000196</c:v>
                </c:pt>
                <c:pt idx="38">
                  <c:v>2.5699854025899276</c:v>
                </c:pt>
                <c:pt idx="39">
                  <c:v>2.6089995206798355</c:v>
                </c:pt>
                <c:pt idx="40">
                  <c:v>2.6480136387697435</c:v>
                </c:pt>
                <c:pt idx="41">
                  <c:v>2.6870277568596515</c:v>
                </c:pt>
                <c:pt idx="42">
                  <c:v>2.7260418749495594</c:v>
                </c:pt>
                <c:pt idx="43">
                  <c:v>2.7650559930394674</c:v>
                </c:pt>
                <c:pt idx="44">
                  <c:v>2.8040701111293753</c:v>
                </c:pt>
                <c:pt idx="45">
                  <c:v>2.8430842292192833</c:v>
                </c:pt>
                <c:pt idx="46">
                  <c:v>2.8820983473091912</c:v>
                </c:pt>
                <c:pt idx="47">
                  <c:v>2.9211124653990992</c:v>
                </c:pt>
                <c:pt idx="48">
                  <c:v>2.9601265834890071</c:v>
                </c:pt>
                <c:pt idx="49">
                  <c:v>2.9991407015789151</c:v>
                </c:pt>
                <c:pt idx="50">
                  <c:v>3.0381548196688231</c:v>
                </c:pt>
                <c:pt idx="51">
                  <c:v>3.077168937758731</c:v>
                </c:pt>
                <c:pt idx="52">
                  <c:v>3.116183055848639</c:v>
                </c:pt>
                <c:pt idx="53">
                  <c:v>3.1551971739385469</c:v>
                </c:pt>
                <c:pt idx="54">
                  <c:v>3.1942112920284549</c:v>
                </c:pt>
                <c:pt idx="55">
                  <c:v>3.2332254101183628</c:v>
                </c:pt>
                <c:pt idx="56">
                  <c:v>3.2722395282082708</c:v>
                </c:pt>
                <c:pt idx="57">
                  <c:v>3.3112536462981788</c:v>
                </c:pt>
                <c:pt idx="58">
                  <c:v>3.3502677643880867</c:v>
                </c:pt>
                <c:pt idx="59">
                  <c:v>3.3892818824779947</c:v>
                </c:pt>
                <c:pt idx="60">
                  <c:v>3.4282960005679026</c:v>
                </c:pt>
                <c:pt idx="61">
                  <c:v>3.4673101186578106</c:v>
                </c:pt>
                <c:pt idx="62">
                  <c:v>3.5063242367477185</c:v>
                </c:pt>
                <c:pt idx="63">
                  <c:v>3.5453383548376265</c:v>
                </c:pt>
                <c:pt idx="64">
                  <c:v>3.5843524729275344</c:v>
                </c:pt>
                <c:pt idx="65">
                  <c:v>3.6233665910174424</c:v>
                </c:pt>
                <c:pt idx="66">
                  <c:v>3.6623807091073504</c:v>
                </c:pt>
                <c:pt idx="67">
                  <c:v>3.7013948271972583</c:v>
                </c:pt>
                <c:pt idx="68">
                  <c:v>3.7404089452871663</c:v>
                </c:pt>
                <c:pt idx="69">
                  <c:v>3.7794230633770742</c:v>
                </c:pt>
                <c:pt idx="70">
                  <c:v>3.8184371814669822</c:v>
                </c:pt>
                <c:pt idx="71">
                  <c:v>3.8574512995568901</c:v>
                </c:pt>
                <c:pt idx="72">
                  <c:v>3.8964654176467981</c:v>
                </c:pt>
                <c:pt idx="73">
                  <c:v>3.9354795357367061</c:v>
                </c:pt>
                <c:pt idx="74">
                  <c:v>3.974493653826614</c:v>
                </c:pt>
                <c:pt idx="75">
                  <c:v>4.0135077719165215</c:v>
                </c:pt>
                <c:pt idx="76">
                  <c:v>4.052521890006429</c:v>
                </c:pt>
                <c:pt idx="77">
                  <c:v>4.0915360080963366</c:v>
                </c:pt>
                <c:pt idx="78">
                  <c:v>4.1305501261862441</c:v>
                </c:pt>
                <c:pt idx="79">
                  <c:v>4.1695642442761516</c:v>
                </c:pt>
                <c:pt idx="80">
                  <c:v>4.2085783623660591</c:v>
                </c:pt>
                <c:pt idx="81">
                  <c:v>4.2475924804559666</c:v>
                </c:pt>
                <c:pt idx="82">
                  <c:v>4.2866065985458741</c:v>
                </c:pt>
                <c:pt idx="83">
                  <c:v>4.3256207166357816</c:v>
                </c:pt>
                <c:pt idx="84">
                  <c:v>4.3646348347256891</c:v>
                </c:pt>
                <c:pt idx="85">
                  <c:v>4.4036489528155967</c:v>
                </c:pt>
                <c:pt idx="86">
                  <c:v>4.4426630709055042</c:v>
                </c:pt>
                <c:pt idx="87">
                  <c:v>4.4816771889954117</c:v>
                </c:pt>
                <c:pt idx="88">
                  <c:v>4.5206913070853192</c:v>
                </c:pt>
                <c:pt idx="89">
                  <c:v>4.5597054251752267</c:v>
                </c:pt>
                <c:pt idx="90">
                  <c:v>4.5987195432651342</c:v>
                </c:pt>
                <c:pt idx="91">
                  <c:v>4.6377336613550417</c:v>
                </c:pt>
                <c:pt idx="92">
                  <c:v>4.6767477794449492</c:v>
                </c:pt>
                <c:pt idx="93">
                  <c:v>4.7157618975348568</c:v>
                </c:pt>
                <c:pt idx="94">
                  <c:v>4.7547760156247643</c:v>
                </c:pt>
                <c:pt idx="95">
                  <c:v>4.7937901337146718</c:v>
                </c:pt>
                <c:pt idx="96">
                  <c:v>4.8328042518045793</c:v>
                </c:pt>
                <c:pt idx="97">
                  <c:v>4.8718183698944868</c:v>
                </c:pt>
                <c:pt idx="98">
                  <c:v>4.9108324879843943</c:v>
                </c:pt>
                <c:pt idx="99">
                  <c:v>4.9498466060743018</c:v>
                </c:pt>
              </c:numCache>
            </c:numRef>
          </c:xVal>
          <c:yVal>
            <c:numRef>
              <c:f>SimData!$T$18:$T$117</c:f>
              <c:numCache>
                <c:formatCode>0.000</c:formatCode>
                <c:ptCount val="100"/>
                <c:pt idx="0">
                  <c:v>1.3882090790414517E-2</c:v>
                </c:pt>
                <c:pt idx="1">
                  <c:v>1.3928757115877684E-2</c:v>
                </c:pt>
                <c:pt idx="2">
                  <c:v>1.3810108542353776E-2</c:v>
                </c:pt>
                <c:pt idx="3">
                  <c:v>1.3563916738806799E-2</c:v>
                </c:pt>
                <c:pt idx="4">
                  <c:v>1.3242436080709701E-2</c:v>
                </c:pt>
                <c:pt idx="5">
                  <c:v>1.2910393092536105E-2</c:v>
                </c:pt>
                <c:pt idx="6">
                  <c:v>1.2642292339486449E-2</c:v>
                </c:pt>
                <c:pt idx="7">
                  <c:v>1.251932510238815E-2</c:v>
                </c:pt>
                <c:pt idx="8">
                  <c:v>1.26261822776257E-2</c:v>
                </c:pt>
                <c:pt idx="9">
                  <c:v>1.3048047745620097E-2</c:v>
                </c:pt>
                <c:pt idx="10">
                  <c:v>1.3867989768198783E-2</c:v>
                </c:pt>
                <c:pt idx="11">
                  <c:v>1.516488695774953E-2</c:v>
                </c:pt>
                <c:pt idx="12">
                  <c:v>1.7011935299068654E-2</c:v>
                </c:pt>
                <c:pt idx="13">
                  <c:v>1.9475696864443767E-2</c:v>
                </c:pt>
                <c:pt idx="14">
                  <c:v>2.2615580726186944E-2</c:v>
                </c:pt>
                <c:pt idx="15">
                  <c:v>2.6483600648020481E-2</c:v>
                </c:pt>
                <c:pt idx="16">
                  <c:v>3.1124237318761478E-2</c:v>
                </c:pt>
                <c:pt idx="17">
                  <c:v>3.6574246213582302E-2</c:v>
                </c:pt>
                <c:pt idx="18">
                  <c:v>4.286229284285812E-2</c:v>
                </c:pt>
                <c:pt idx="19">
                  <c:v>5.0008358832573915E-2</c:v>
                </c:pt>
                <c:pt idx="20">
                  <c:v>5.8022935637346347E-2</c:v>
                </c:pt>
                <c:pt idx="21">
                  <c:v>6.6906096372941953E-2</c:v>
                </c:pt>
                <c:pt idx="22">
                  <c:v>7.6646598380182965E-2</c:v>
                </c:pt>
                <c:pt idx="23">
                  <c:v>8.7221209091368004E-2</c:v>
                </c:pt>
                <c:pt idx="24">
                  <c:v>9.859445811195644E-2</c:v>
                </c:pt>
                <c:pt idx="25">
                  <c:v>0.11071899628007011</c:v>
                </c:pt>
                <c:pt idx="26">
                  <c:v>0.12353669003328058</c:v>
                </c:pt>
                <c:pt idx="27">
                  <c:v>0.13698050331626313</c:v>
                </c:pt>
                <c:pt idx="28">
                  <c:v>0.15097712881023564</c:v>
                </c:pt>
                <c:pt idx="29">
                  <c:v>0.1654502352129564</c:v>
                </c:pt>
                <c:pt idx="30">
                  <c:v>0.18032410593127085</c:v>
                </c:pt>
                <c:pt idx="31">
                  <c:v>0.19552736286844047</c:v>
                </c:pt>
                <c:pt idx="32">
                  <c:v>0.21099640144429366</c:v>
                </c:pt>
                <c:pt idx="33">
                  <c:v>0.22667811452766479</c:v>
                </c:pt>
                <c:pt idx="34">
                  <c:v>0.2425314615061033</c:v>
                </c:pt>
                <c:pt idx="35">
                  <c:v>0.25852745666074184</c:v>
                </c:pt>
                <c:pt idx="36">
                  <c:v>0.27464722442028894</c:v>
                </c:pt>
                <c:pt idx="37">
                  <c:v>0.29087791382844663</c:v>
                </c:pt>
                <c:pt idx="38">
                  <c:v>0.30720648984628873</c:v>
                </c:pt>
                <c:pt idx="39">
                  <c:v>0.32361171972431407</c:v>
                </c:pt>
                <c:pt idx="40">
                  <c:v>0.34005502280619182</c:v>
                </c:pt>
                <c:pt idx="41">
                  <c:v>0.35647120329626708</c:v>
                </c:pt>
                <c:pt idx="42">
                  <c:v>0.37276037082278046</c:v>
                </c:pt>
                <c:pt idx="43">
                  <c:v>0.38878249870915171</c:v>
                </c:pt>
                <c:pt idx="44">
                  <c:v>0.40435600920744363</c:v>
                </c:pt>
                <c:pt idx="45">
                  <c:v>0.41926146992370716</c:v>
                </c:pt>
                <c:pt idx="46">
                  <c:v>0.43325093973555917</c:v>
                </c:pt>
                <c:pt idx="47">
                  <c:v>0.44606276891697244</c:v>
                </c:pt>
                <c:pt idx="48">
                  <c:v>0.45744083693547066</c:v>
                </c:pt>
                <c:pt idx="49">
                  <c:v>0.46715643465852447</c:v>
                </c:pt>
                <c:pt idx="50">
                  <c:v>0.47503040602933377</c:v>
                </c:pt>
                <c:pt idx="51">
                  <c:v>0.48095287820832794</c:v>
                </c:pt>
                <c:pt idx="52">
                  <c:v>0.48489800291426893</c:v>
                </c:pt>
                <c:pt idx="53">
                  <c:v>0.48693161489268127</c:v>
                </c:pt>
                <c:pt idx="54">
                  <c:v>0.48721052592922937</c:v>
                </c:pt>
                <c:pt idx="55">
                  <c:v>0.48597319392950122</c:v>
                </c:pt>
                <c:pt idx="56">
                  <c:v>0.4835225772188072</c:v>
                </c:pt>
                <c:pt idx="57">
                  <c:v>0.48020293703622374</c:v>
                </c:pt>
                <c:pt idx="58">
                  <c:v>0.47637304213836129</c:v>
                </c:pt>
                <c:pt idx="59">
                  <c:v>0.47237856374098314</c:v>
                </c:pt>
                <c:pt idx="60">
                  <c:v>0.46852639645108674</c:v>
                </c:pt>
                <c:pt idx="61">
                  <c:v>0.4650632372093943</c:v>
                </c:pt>
                <c:pt idx="62">
                  <c:v>0.46216009003547937</c:v>
                </c:pt>
                <c:pt idx="63">
                  <c:v>0.45990356350474643</c:v>
                </c:pt>
                <c:pt idx="64">
                  <c:v>0.45829402228838712</c:v>
                </c:pt>
                <c:pt idx="65">
                  <c:v>0.45724995933396073</c:v>
                </c:pt>
                <c:pt idx="66">
                  <c:v>0.45661745246506363</c:v>
                </c:pt>
                <c:pt idx="67">
                  <c:v>0.45618329583539136</c:v>
                </c:pt>
                <c:pt idx="68">
                  <c:v>0.45569034711158118</c:v>
                </c:pt>
                <c:pt idx="69">
                  <c:v>0.45485376504952746</c:v>
                </c:pt>
                <c:pt idx="70">
                  <c:v>0.45337706744713097</c:v>
                </c:pt>
                <c:pt idx="71">
                  <c:v>0.45096724784437708</c:v>
                </c:pt>
                <c:pt idx="72">
                  <c:v>0.4473484886933814</c:v>
                </c:pt>
                <c:pt idx="73">
                  <c:v>0.44227425238421814</c:v>
                </c:pt>
                <c:pt idx="74">
                  <c:v>0.43553769269699072</c:v>
                </c:pt>
                <c:pt idx="75">
                  <c:v>0.4269804011309653</c:v>
                </c:pt>
                <c:pt idx="76">
                  <c:v>0.41649949524365959</c:v>
                </c:pt>
                <c:pt idx="77">
                  <c:v>0.40405299192860078</c:v>
                </c:pt>
                <c:pt idx="78">
                  <c:v>0.38966331682197003</c:v>
                </c:pt>
                <c:pt idx="79">
                  <c:v>0.37341871332985338</c:v>
                </c:pt>
                <c:pt idx="80">
                  <c:v>0.3554722607303008</c:v>
                </c:pt>
                <c:pt idx="81">
                  <c:v>0.33603821451815946</c:v>
                </c:pt>
                <c:pt idx="82">
                  <c:v>0.31538545908960908</c:v>
                </c:pt>
                <c:pt idx="83">
                  <c:v>0.2938280172773835</c:v>
                </c:pt>
                <c:pt idx="84">
                  <c:v>0.27171278450235314</c:v>
                </c:pt>
                <c:pt idx="85">
                  <c:v>0.24940492550598053</c:v>
                </c:pt>
                <c:pt idx="86">
                  <c:v>0.22727165521535206</c:v>
                </c:pt>
                <c:pt idx="87">
                  <c:v>0.20566538087177663</c:v>
                </c:pt>
                <c:pt idx="88">
                  <c:v>0.18490736675542471</c:v>
                </c:pt>
                <c:pt idx="89">
                  <c:v>0.16527315749057464</c:v>
                </c:pt>
                <c:pt idx="90">
                  <c:v>0.14698093530015485</c:v>
                </c:pt>
                <c:pt idx="91">
                  <c:v>0.13018378331021382</c:v>
                </c:pt>
                <c:pt idx="92">
                  <c:v>0.11496649518993704</c:v>
                </c:pt>
                <c:pt idx="93">
                  <c:v>0.10134714616506309</c:v>
                </c:pt>
                <c:pt idx="94">
                  <c:v>8.9283173551795977E-2</c:v>
                </c:pt>
                <c:pt idx="95">
                  <c:v>7.8681267272905017E-2</c:v>
                </c:pt>
                <c:pt idx="96">
                  <c:v>6.9410002617969827E-2</c:v>
                </c:pt>
                <c:pt idx="97">
                  <c:v>6.1313908608950654E-2</c:v>
                </c:pt>
                <c:pt idx="98">
                  <c:v>5.4227586758590476E-2</c:v>
                </c:pt>
                <c:pt idx="99">
                  <c:v>4.7988583858577044E-2</c:v>
                </c:pt>
              </c:numCache>
            </c:numRef>
          </c:yVal>
        </c:ser>
        <c:ser>
          <c:idx val="9"/>
          <c:order val="9"/>
          <c:tx>
            <c:strRef>
              <c:f>SimData!$S$9</c:f>
              <c:strCache>
                <c:ptCount val="1"/>
                <c:pt idx="0">
                  <c:v>Variable 4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SimData!$T$16</c:f>
                <c:numCache>
                  <c:formatCode>General</c:formatCode>
                  <c:ptCount val="1"/>
                  <c:pt idx="0">
                    <c:v>0.47309501526458902</c:v>
                  </c:pt>
                </c:numCache>
              </c:numRef>
            </c:minus>
            <c:spPr>
              <a:ln w="38100">
                <a:solidFill>
                  <a:srgbClr val="0000FF"/>
                </a:solidFill>
                <a:prstDash val="solid"/>
              </a:ln>
            </c:spPr>
          </c:errBars>
          <c:xVal>
            <c:numRef>
              <c:f>SimData!$S$16</c:f>
              <c:numCache>
                <c:formatCode>0.000</c:formatCode>
                <c:ptCount val="1"/>
                <c:pt idx="0">
                  <c:v>3.3822620230214242</c:v>
                </c:pt>
              </c:numCache>
            </c:numRef>
          </c:xVal>
          <c:yVal>
            <c:numRef>
              <c:f>SimData!$T$16</c:f>
              <c:numCache>
                <c:formatCode>0.000</c:formatCode>
                <c:ptCount val="1"/>
                <c:pt idx="0">
                  <c:v>0.47309501526458902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SimData!$S$9</c:f>
              <c:strCache>
                <c:ptCount val="1"/>
                <c:pt idx="0">
                  <c:v>Variable 4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SimData!$T$17</c:f>
                <c:numCache>
                  <c:formatCode>General</c:formatCode>
                  <c:ptCount val="1"/>
                  <c:pt idx="0">
                    <c:v>0.17613562772618324</c:v>
                  </c:pt>
                </c:numCache>
              </c:numRef>
            </c:minus>
            <c:spPr>
              <a:ln w="38100">
                <a:solidFill>
                  <a:srgbClr val="0000FF"/>
                </a:solidFill>
                <a:prstDash val="solid"/>
              </a:ln>
            </c:spPr>
          </c:errBars>
          <c:xVal>
            <c:numRef>
              <c:f>SimData!$S$17</c:f>
              <c:numCache>
                <c:formatCode>0.000</c:formatCode>
                <c:ptCount val="1"/>
                <c:pt idx="0">
                  <c:v>4.5378177518599347</c:v>
                </c:pt>
              </c:numCache>
            </c:numRef>
          </c:xVal>
          <c:yVal>
            <c:numRef>
              <c:f>SimData!$T$17</c:f>
              <c:numCache>
                <c:formatCode>0.000</c:formatCode>
                <c:ptCount val="1"/>
                <c:pt idx="0">
                  <c:v>0.17613562772618324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SimData!$S$9</c:f>
              <c:strCache>
                <c:ptCount val="1"/>
                <c:pt idx="0">
                  <c:v>Variable 4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SimData!$T$15</c:f>
                <c:numCache>
                  <c:formatCode>General</c:formatCode>
                  <c:ptCount val="1"/>
                  <c:pt idx="0">
                    <c:v>0.11702764828514367</c:v>
                  </c:pt>
                </c:numCache>
              </c:numRef>
            </c:minus>
            <c:spPr>
              <a:ln w="38100">
                <a:solidFill>
                  <a:srgbClr val="0000FF"/>
                </a:solidFill>
                <a:prstDash val="solid"/>
              </a:ln>
            </c:spPr>
          </c:errBars>
          <c:xVal>
            <c:numRef>
              <c:f>SimData!$S$15</c:f>
              <c:numCache>
                <c:formatCode>0.000</c:formatCode>
                <c:ptCount val="1"/>
                <c:pt idx="0">
                  <c:v>2.082255490937444</c:v>
                </c:pt>
              </c:numCache>
            </c:numRef>
          </c:xVal>
          <c:yVal>
            <c:numRef>
              <c:f>SimData!$T$15</c:f>
              <c:numCache>
                <c:formatCode>0.000</c:formatCode>
                <c:ptCount val="1"/>
                <c:pt idx="0">
                  <c:v>0.11702764828514367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SimData!$U$9</c:f>
              <c:strCache>
                <c:ptCount val="1"/>
                <c:pt idx="0">
                  <c:v>Variable 5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SimData!$U$18:$U$117</c:f>
              <c:numCache>
                <c:formatCode>0.000</c:formatCode>
                <c:ptCount val="100"/>
                <c:pt idx="0">
                  <c:v>1.313467576287783</c:v>
                </c:pt>
                <c:pt idx="1">
                  <c:v>1.3528422847679109</c:v>
                </c:pt>
                <c:pt idx="2">
                  <c:v>1.3922169932480388</c:v>
                </c:pt>
                <c:pt idx="3">
                  <c:v>1.4315917017281667</c:v>
                </c:pt>
                <c:pt idx="4">
                  <c:v>1.4709664102082947</c:v>
                </c:pt>
                <c:pt idx="5">
                  <c:v>1.5103411186884226</c:v>
                </c:pt>
                <c:pt idx="6">
                  <c:v>1.5497158271685505</c:v>
                </c:pt>
                <c:pt idx="7">
                  <c:v>1.5890905356486784</c:v>
                </c:pt>
                <c:pt idx="8">
                  <c:v>1.6284652441288063</c:v>
                </c:pt>
                <c:pt idx="9">
                  <c:v>1.6678399526089343</c:v>
                </c:pt>
                <c:pt idx="10">
                  <c:v>1.7072146610890622</c:v>
                </c:pt>
                <c:pt idx="11">
                  <c:v>1.7465893695691901</c:v>
                </c:pt>
                <c:pt idx="12">
                  <c:v>1.785964078049318</c:v>
                </c:pt>
                <c:pt idx="13">
                  <c:v>1.8253387865294459</c:v>
                </c:pt>
                <c:pt idx="14">
                  <c:v>1.8647134950095738</c:v>
                </c:pt>
                <c:pt idx="15">
                  <c:v>1.9040882034897018</c:v>
                </c:pt>
                <c:pt idx="16">
                  <c:v>1.9434629119698297</c:v>
                </c:pt>
                <c:pt idx="17">
                  <c:v>1.9828376204499576</c:v>
                </c:pt>
                <c:pt idx="18">
                  <c:v>2.0222123289300855</c:v>
                </c:pt>
                <c:pt idx="19">
                  <c:v>2.0615870374102134</c:v>
                </c:pt>
                <c:pt idx="20">
                  <c:v>2.1009617458903413</c:v>
                </c:pt>
                <c:pt idx="21">
                  <c:v>2.1403364543704693</c:v>
                </c:pt>
                <c:pt idx="22">
                  <c:v>2.1797111628505972</c:v>
                </c:pt>
                <c:pt idx="23">
                  <c:v>2.2190858713307251</c:v>
                </c:pt>
                <c:pt idx="24">
                  <c:v>2.258460579810853</c:v>
                </c:pt>
                <c:pt idx="25">
                  <c:v>2.2978352882909809</c:v>
                </c:pt>
                <c:pt idx="26">
                  <c:v>2.3372099967711089</c:v>
                </c:pt>
                <c:pt idx="27">
                  <c:v>2.3765847052512368</c:v>
                </c:pt>
                <c:pt idx="28">
                  <c:v>2.4159594137313647</c:v>
                </c:pt>
                <c:pt idx="29">
                  <c:v>2.4553341222114926</c:v>
                </c:pt>
                <c:pt idx="30">
                  <c:v>2.4947088306916205</c:v>
                </c:pt>
                <c:pt idx="31">
                  <c:v>2.5340835391717484</c:v>
                </c:pt>
                <c:pt idx="32">
                  <c:v>2.5734582476518764</c:v>
                </c:pt>
                <c:pt idx="33">
                  <c:v>2.6128329561320043</c:v>
                </c:pt>
                <c:pt idx="34">
                  <c:v>2.6522076646121322</c:v>
                </c:pt>
                <c:pt idx="35">
                  <c:v>2.6915823730922601</c:v>
                </c:pt>
                <c:pt idx="36">
                  <c:v>2.730957081572388</c:v>
                </c:pt>
                <c:pt idx="37">
                  <c:v>2.770331790052516</c:v>
                </c:pt>
                <c:pt idx="38">
                  <c:v>2.8097064985326439</c:v>
                </c:pt>
                <c:pt idx="39">
                  <c:v>2.8490812070127718</c:v>
                </c:pt>
                <c:pt idx="40">
                  <c:v>2.8884559154928997</c:v>
                </c:pt>
                <c:pt idx="41">
                  <c:v>2.9278306239730276</c:v>
                </c:pt>
                <c:pt idx="42">
                  <c:v>2.9672053324531555</c:v>
                </c:pt>
                <c:pt idx="43">
                  <c:v>3.0065800409332835</c:v>
                </c:pt>
                <c:pt idx="44">
                  <c:v>3.0459547494134114</c:v>
                </c:pt>
                <c:pt idx="45">
                  <c:v>3.0853294578935393</c:v>
                </c:pt>
                <c:pt idx="46">
                  <c:v>3.1247041663736672</c:v>
                </c:pt>
                <c:pt idx="47">
                  <c:v>3.1640788748537951</c:v>
                </c:pt>
                <c:pt idx="48">
                  <c:v>3.203453583333923</c:v>
                </c:pt>
                <c:pt idx="49">
                  <c:v>3.242828291814051</c:v>
                </c:pt>
                <c:pt idx="50">
                  <c:v>3.2822030002941789</c:v>
                </c:pt>
                <c:pt idx="51">
                  <c:v>3.3215777087743068</c:v>
                </c:pt>
                <c:pt idx="52">
                  <c:v>3.3609524172544347</c:v>
                </c:pt>
                <c:pt idx="53">
                  <c:v>3.4003271257345626</c:v>
                </c:pt>
                <c:pt idx="54">
                  <c:v>3.4397018342146906</c:v>
                </c:pt>
                <c:pt idx="55">
                  <c:v>3.4790765426948185</c:v>
                </c:pt>
                <c:pt idx="56">
                  <c:v>3.5184512511749464</c:v>
                </c:pt>
                <c:pt idx="57">
                  <c:v>3.5578259596550743</c:v>
                </c:pt>
                <c:pt idx="58">
                  <c:v>3.5972006681352022</c:v>
                </c:pt>
                <c:pt idx="59">
                  <c:v>3.6365753766153301</c:v>
                </c:pt>
                <c:pt idx="60">
                  <c:v>3.6759500850954581</c:v>
                </c:pt>
                <c:pt idx="61">
                  <c:v>3.715324793575586</c:v>
                </c:pt>
                <c:pt idx="62">
                  <c:v>3.7546995020557139</c:v>
                </c:pt>
                <c:pt idx="63">
                  <c:v>3.7940742105358418</c:v>
                </c:pt>
                <c:pt idx="64">
                  <c:v>3.8334489190159697</c:v>
                </c:pt>
                <c:pt idx="65">
                  <c:v>3.8728236274960977</c:v>
                </c:pt>
                <c:pt idx="66">
                  <c:v>3.9121983359762256</c:v>
                </c:pt>
                <c:pt idx="67">
                  <c:v>3.9515730444563535</c:v>
                </c:pt>
                <c:pt idx="68">
                  <c:v>3.9909477529364814</c:v>
                </c:pt>
                <c:pt idx="69">
                  <c:v>4.0303224614166089</c:v>
                </c:pt>
                <c:pt idx="70">
                  <c:v>4.0696971698967364</c:v>
                </c:pt>
                <c:pt idx="71">
                  <c:v>4.1090718783768638</c:v>
                </c:pt>
                <c:pt idx="72">
                  <c:v>4.1484465868569913</c:v>
                </c:pt>
                <c:pt idx="73">
                  <c:v>4.1878212953371188</c:v>
                </c:pt>
                <c:pt idx="74">
                  <c:v>4.2271960038172463</c:v>
                </c:pt>
                <c:pt idx="75">
                  <c:v>4.2665707122973737</c:v>
                </c:pt>
                <c:pt idx="76">
                  <c:v>4.3059454207775012</c:v>
                </c:pt>
                <c:pt idx="77">
                  <c:v>4.3453201292576287</c:v>
                </c:pt>
                <c:pt idx="78">
                  <c:v>4.3846948377377561</c:v>
                </c:pt>
                <c:pt idx="79">
                  <c:v>4.4240695462178836</c:v>
                </c:pt>
                <c:pt idx="80">
                  <c:v>4.4634442546980111</c:v>
                </c:pt>
                <c:pt idx="81">
                  <c:v>4.5028189631781386</c:v>
                </c:pt>
                <c:pt idx="82">
                  <c:v>4.542193671658266</c:v>
                </c:pt>
                <c:pt idx="83">
                  <c:v>4.5815683801383935</c:v>
                </c:pt>
                <c:pt idx="84">
                  <c:v>4.620943088618521</c:v>
                </c:pt>
                <c:pt idx="85">
                  <c:v>4.6603177970986485</c:v>
                </c:pt>
                <c:pt idx="86">
                  <c:v>4.6996925055787759</c:v>
                </c:pt>
                <c:pt idx="87">
                  <c:v>4.7390672140589034</c:v>
                </c:pt>
                <c:pt idx="88">
                  <c:v>4.7784419225390309</c:v>
                </c:pt>
                <c:pt idx="89">
                  <c:v>4.8178166310191584</c:v>
                </c:pt>
                <c:pt idx="90">
                  <c:v>4.8571913394992858</c:v>
                </c:pt>
                <c:pt idx="91">
                  <c:v>4.8965660479794133</c:v>
                </c:pt>
                <c:pt idx="92">
                  <c:v>4.9359407564595408</c:v>
                </c:pt>
                <c:pt idx="93">
                  <c:v>4.9753154649396683</c:v>
                </c:pt>
                <c:pt idx="94">
                  <c:v>5.0146901734197957</c:v>
                </c:pt>
                <c:pt idx="95">
                  <c:v>5.0540648818999232</c:v>
                </c:pt>
                <c:pt idx="96">
                  <c:v>5.0934395903800507</c:v>
                </c:pt>
                <c:pt idx="97">
                  <c:v>5.1328142988601781</c:v>
                </c:pt>
                <c:pt idx="98">
                  <c:v>5.1721890073403056</c:v>
                </c:pt>
                <c:pt idx="99">
                  <c:v>5.2115637158204331</c:v>
                </c:pt>
              </c:numCache>
            </c:numRef>
          </c:xVal>
          <c:yVal>
            <c:numRef>
              <c:f>SimData!$V$18:$V$117</c:f>
              <c:numCache>
                <c:formatCode>0.000</c:formatCode>
                <c:ptCount val="100"/>
                <c:pt idx="0">
                  <c:v>1.6354370493367569E-2</c:v>
                </c:pt>
                <c:pt idx="1">
                  <c:v>1.734392503483919E-2</c:v>
                </c:pt>
                <c:pt idx="2">
                  <c:v>1.8446430716534679E-2</c:v>
                </c:pt>
                <c:pt idx="3">
                  <c:v>1.9754861095662369E-2</c:v>
                </c:pt>
                <c:pt idx="4">
                  <c:v>2.1377959025063002E-2</c:v>
                </c:pt>
                <c:pt idx="5">
                  <c:v>2.3434848688422712E-2</c:v>
                </c:pt>
                <c:pt idx="6">
                  <c:v>2.6048230357090606E-2</c:v>
                </c:pt>
                <c:pt idx="7">
                  <c:v>2.9336681556237663E-2</c:v>
                </c:pt>
                <c:pt idx="8">
                  <c:v>3.3406722858912122E-2</c:v>
                </c:pt>
                <c:pt idx="9">
                  <c:v>3.8345382497421455E-2</c:v>
                </c:pt>
                <c:pt idx="10">
                  <c:v>4.4213999141648024E-2</c:v>
                </c:pt>
                <c:pt idx="11">
                  <c:v>5.1043930130011038E-2</c:v>
                </c:pt>
                <c:pt idx="12">
                  <c:v>5.8834683689677175E-2</c:v>
                </c:pt>
                <c:pt idx="13">
                  <c:v>6.7554776659736956E-2</c:v>
                </c:pt>
                <c:pt idx="14">
                  <c:v>7.7145350666428095E-2</c:v>
                </c:pt>
                <c:pt idx="15">
                  <c:v>8.7526284227860254E-2</c:v>
                </c:pt>
                <c:pt idx="16">
                  <c:v>9.8604246790671396E-2</c:v>
                </c:pt>
                <c:pt idx="17">
                  <c:v>0.1102818874206246</c:v>
                </c:pt>
                <c:pt idx="18">
                  <c:v>0.12246716919029223</c:v>
                </c:pt>
                <c:pt idx="19">
                  <c:v>0.13508177824319642</c:v>
                </c:pt>
                <c:pt idx="20">
                  <c:v>0.14806757239593388</c:v>
                </c:pt>
                <c:pt idx="21">
                  <c:v>0.1613901934748487</c:v>
                </c:pt>
                <c:pt idx="22">
                  <c:v>0.17503924164701895</c:v>
                </c:pt>
                <c:pt idx="23">
                  <c:v>0.18902477632868336</c:v>
                </c:pt>
                <c:pt idx="24">
                  <c:v>0.20337033272840829</c:v>
                </c:pt>
                <c:pt idx="25">
                  <c:v>0.21810308309722673</c:v>
                </c:pt>
                <c:pt idx="26">
                  <c:v>0.23324217978083528</c:v>
                </c:pt>
                <c:pt idx="27">
                  <c:v>0.2487866444039073</c:v>
                </c:pt>
                <c:pt idx="28">
                  <c:v>0.26470436768264266</c:v>
                </c:pt>
                <c:pt idx="29">
                  <c:v>0.28092381794981491</c:v>
                </c:pt>
                <c:pt idx="30">
                  <c:v>0.29732989588671083</c:v>
                </c:pt>
                <c:pt idx="31">
                  <c:v>0.3137650085461231</c:v>
                </c:pt>
                <c:pt idx="32">
                  <c:v>0.33003588209836932</c:v>
                </c:pt>
                <c:pt idx="33">
                  <c:v>0.34592593356884632</c:v>
                </c:pt>
                <c:pt idx="34">
                  <c:v>0.36121225148959923</c:v>
                </c:pt>
                <c:pt idx="35">
                  <c:v>0.37568549459999911</c:v>
                </c:pt>
                <c:pt idx="36">
                  <c:v>0.38917042253229134</c:v>
                </c:pt>
                <c:pt idx="37">
                  <c:v>0.40154443638375531</c:v>
                </c:pt>
                <c:pt idx="38">
                  <c:v>0.41275151936114923</c:v>
                </c:pt>
                <c:pt idx="39">
                  <c:v>0.42280937109971178</c:v>
                </c:pt>
                <c:pt idx="40">
                  <c:v>0.43180830380609936</c:v>
                </c:pt>
                <c:pt idx="41">
                  <c:v>0.43990152530922144</c:v>
                </c:pt>
                <c:pt idx="42">
                  <c:v>0.44728762392077392</c:v>
                </c:pt>
                <c:pt idx="43">
                  <c:v>0.45418720465906492</c:v>
                </c:pt>
                <c:pt idx="44">
                  <c:v>0.46081651249942751</c:v>
                </c:pt>
                <c:pt idx="45">
                  <c:v>0.46736135499268827</c:v>
                </c:pt>
                <c:pt idx="46">
                  <c:v>0.47395460959095931</c:v>
                </c:pt>
                <c:pt idx="47">
                  <c:v>0.4806600650906292</c:v>
                </c:pt>
                <c:pt idx="48">
                  <c:v>0.48746439015941029</c:v>
                </c:pt>
                <c:pt idx="49">
                  <c:v>0.49427781196081855</c:v>
                </c:pt>
                <c:pt idx="50">
                  <c:v>0.50094283780969651</c:v>
                </c:pt>
                <c:pt idx="51">
                  <c:v>0.50724927977684842</c:v>
                </c:pt>
                <c:pt idx="52">
                  <c:v>0.51295312367425938</c:v>
                </c:pt>
                <c:pt idx="53">
                  <c:v>0.51779652292728295</c:v>
                </c:pt>
                <c:pt idx="54">
                  <c:v>0.52152640494215752</c:v>
                </c:pt>
                <c:pt idx="55">
                  <c:v>0.52390977284188134</c:v>
                </c:pt>
                <c:pt idx="56">
                  <c:v>0.52474462022265744</c:v>
                </c:pt>
                <c:pt idx="57">
                  <c:v>0.52386626871126651</c:v>
                </c:pt>
                <c:pt idx="58">
                  <c:v>0.52114971224586693</c:v>
                </c:pt>
                <c:pt idx="59">
                  <c:v>0.51650907562776927</c:v>
                </c:pt>
                <c:pt idx="60">
                  <c:v>0.5098955019612611</c:v>
                </c:pt>
                <c:pt idx="61">
                  <c:v>0.50129468149137157</c:v>
                </c:pt>
                <c:pt idx="62">
                  <c:v>0.49072489387307849</c:v>
                </c:pt>
                <c:pt idx="63">
                  <c:v>0.47823596831213216</c:v>
                </c:pt>
                <c:pt idx="64">
                  <c:v>0.46390909369783045</c:v>
                </c:pt>
                <c:pt idx="65">
                  <c:v>0.44785703920723979</c:v>
                </c:pt>
                <c:pt idx="66">
                  <c:v>0.43022414274377768</c:v>
                </c:pt>
                <c:pt idx="67">
                  <c:v>0.41118541098563438</c:v>
                </c:pt>
                <c:pt idx="68">
                  <c:v>0.39094422745679186</c:v>
                </c:pt>
                <c:pt idx="69">
                  <c:v>0.36972842822279239</c:v>
                </c:pt>
                <c:pt idx="70">
                  <c:v>0.34778480759967223</c:v>
                </c:pt>
                <c:pt idx="71">
                  <c:v>0.32537238989129441</c:v>
                </c:pt>
                <c:pt idx="72">
                  <c:v>0.302754995006209</c:v>
                </c:pt>
                <c:pt idx="73">
                  <c:v>0.28019370738254634</c:v>
                </c:pt>
                <c:pt idx="74">
                  <c:v>0.25793982632574131</c:v>
                </c:pt>
                <c:pt idx="75">
                  <c:v>0.2362287511349902</c:v>
                </c:pt>
                <c:pt idx="76">
                  <c:v>0.21527507076321278</c:v>
                </c:pt>
                <c:pt idx="77">
                  <c:v>0.19526892624109404</c:v>
                </c:pt>
                <c:pt idx="78">
                  <c:v>0.17637353412820003</c:v>
                </c:pt>
                <c:pt idx="79">
                  <c:v>0.15872363211940102</c:v>
                </c:pt>
                <c:pt idx="80">
                  <c:v>0.14242455237727519</c:v>
                </c:pt>
                <c:pt idx="81">
                  <c:v>0.12755164834134489</c:v>
                </c:pt>
                <c:pt idx="82">
                  <c:v>0.11414988654124786</c:v>
                </c:pt>
                <c:pt idx="83">
                  <c:v>0.10223354429328073</c:v>
                </c:pt>
                <c:pt idx="84">
                  <c:v>9.1786097412043924E-2</c:v>
                </c:pt>
                <c:pt idx="85">
                  <c:v>8.2760507341784459E-2</c:v>
                </c:pt>
                <c:pt idx="86">
                  <c:v>7.5080196184256751E-2</c:v>
                </c:pt>
                <c:pt idx="87">
                  <c:v>6.8641011673491528E-2</c:v>
                </c:pt>
                <c:pt idx="88">
                  <c:v>6.331442550760906E-2</c:v>
                </c:pt>
                <c:pt idx="89">
                  <c:v>5.8952084748091708E-2</c:v>
                </c:pt>
                <c:pt idx="90">
                  <c:v>5.5391666871418554E-2</c:v>
                </c:pt>
                <c:pt idx="91">
                  <c:v>5.2463802827134656E-2</c:v>
                </c:pt>
                <c:pt idx="92">
                  <c:v>4.9999660741154944E-2</c:v>
                </c:pt>
                <c:pt idx="93">
                  <c:v>4.7838654790933494E-2</c:v>
                </c:pt>
                <c:pt idx="94">
                  <c:v>4.5835680739582114E-2</c:v>
                </c:pt>
                <c:pt idx="95">
                  <c:v>4.3867292121940855E-2</c:v>
                </c:pt>
                <c:pt idx="96">
                  <c:v>4.1836317442458484E-2</c:v>
                </c:pt>
                <c:pt idx="97">
                  <c:v>3.9674566184913274E-2</c:v>
                </c:pt>
                <c:pt idx="98">
                  <c:v>3.7343458877456992E-2</c:v>
                </c:pt>
                <c:pt idx="99">
                  <c:v>3.4832618412572576E-2</c:v>
                </c:pt>
              </c:numCache>
            </c:numRef>
          </c:yVal>
        </c:ser>
        <c:ser>
          <c:idx val="13"/>
          <c:order val="13"/>
          <c:tx>
            <c:strRef>
              <c:f>SimData!$U$9</c:f>
              <c:strCache>
                <c:ptCount val="1"/>
                <c:pt idx="0">
                  <c:v>Variable 5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SimData!$V$16</c:f>
                <c:numCache>
                  <c:formatCode>General</c:formatCode>
                  <c:ptCount val="1"/>
                  <c:pt idx="0">
                    <c:v>0.50818982403549895</c:v>
                  </c:pt>
                </c:numCache>
              </c:numRef>
            </c:minus>
            <c:spPr>
              <a:ln w="38100">
                <a:solidFill>
                  <a:srgbClr val="008000"/>
                </a:solidFill>
                <a:prstDash val="solid"/>
              </a:ln>
            </c:spPr>
          </c:errBars>
          <c:xVal>
            <c:numRef>
              <c:f>SimData!$U$16</c:f>
              <c:numCache>
                <c:formatCode>0.000</c:formatCode>
                <c:ptCount val="1"/>
                <c:pt idx="0">
                  <c:v>3.3277505734820814</c:v>
                </c:pt>
              </c:numCache>
            </c:numRef>
          </c:xVal>
          <c:yVal>
            <c:numRef>
              <c:f>SimData!$V$16</c:f>
              <c:numCache>
                <c:formatCode>0.000</c:formatCode>
                <c:ptCount val="1"/>
                <c:pt idx="0">
                  <c:v>0.50818982403549895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SimData!$U$9</c:f>
              <c:strCache>
                <c:ptCount val="1"/>
                <c:pt idx="0">
                  <c:v>Variable 5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SimData!$V$17</c:f>
                <c:numCache>
                  <c:formatCode>General</c:formatCode>
                  <c:ptCount val="1"/>
                  <c:pt idx="0">
                    <c:v>5.2200223238405903E-2</c:v>
                  </c:pt>
                </c:numCache>
              </c:numRef>
            </c:minus>
            <c:spPr>
              <a:ln w="38100">
                <a:solidFill>
                  <a:srgbClr val="008000"/>
                </a:solidFill>
                <a:prstDash val="solid"/>
              </a:ln>
            </c:spPr>
          </c:errBars>
          <c:xVal>
            <c:numRef>
              <c:f>SimData!$U$17</c:f>
              <c:numCache>
                <c:formatCode>0.000</c:formatCode>
                <c:ptCount val="1"/>
                <c:pt idx="0">
                  <c:v>4.9004890652170374</c:v>
                </c:pt>
              </c:numCache>
            </c:numRef>
          </c:xVal>
          <c:yVal>
            <c:numRef>
              <c:f>SimData!$V$17</c:f>
              <c:numCache>
                <c:formatCode>0.000</c:formatCode>
                <c:ptCount val="1"/>
                <c:pt idx="0">
                  <c:v>5.2200223238405903E-2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SimData!$U$9</c:f>
              <c:strCache>
                <c:ptCount val="1"/>
                <c:pt idx="0">
                  <c:v>Variable 5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SimData!$V$15</c:f>
                <c:numCache>
                  <c:formatCode>General</c:formatCode>
                  <c:ptCount val="1"/>
                  <c:pt idx="0">
                    <c:v>0.13798847924553412</c:v>
                  </c:pt>
                </c:numCache>
              </c:numRef>
            </c:minus>
            <c:spPr>
              <a:ln w="38100">
                <a:solidFill>
                  <a:srgbClr val="008000"/>
                </a:solidFill>
                <a:prstDash val="solid"/>
              </a:ln>
            </c:spPr>
          </c:errBars>
          <c:xVal>
            <c:numRef>
              <c:f>SimData!$U$15</c:f>
              <c:numCache>
                <c:formatCode>0.000</c:formatCode>
                <c:ptCount val="1"/>
                <c:pt idx="0">
                  <c:v>2.0704941459540933</c:v>
                </c:pt>
              </c:numCache>
            </c:numRef>
          </c:xVal>
          <c:yVal>
            <c:numRef>
              <c:f>SimData!$V$15</c:f>
              <c:numCache>
                <c:formatCode>0.000</c:formatCode>
                <c:ptCount val="1"/>
                <c:pt idx="0">
                  <c:v>0.13798847924553412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SimData!$W$9</c:f>
              <c:strCache>
                <c:ptCount val="1"/>
                <c:pt idx="0">
                  <c:v>Variable 6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SimData!$W$18:$W$117</c:f>
              <c:numCache>
                <c:formatCode>0.000</c:formatCode>
                <c:ptCount val="100"/>
                <c:pt idx="0">
                  <c:v>1.6913870186580917</c:v>
                </c:pt>
                <c:pt idx="1">
                  <c:v>1.7241719424471931</c:v>
                </c:pt>
                <c:pt idx="2">
                  <c:v>1.7569568662362944</c:v>
                </c:pt>
                <c:pt idx="3">
                  <c:v>1.7897417900253958</c:v>
                </c:pt>
                <c:pt idx="4">
                  <c:v>1.8225267138144972</c:v>
                </c:pt>
                <c:pt idx="5">
                  <c:v>1.8553116376035985</c:v>
                </c:pt>
                <c:pt idx="6">
                  <c:v>1.8880965613926999</c:v>
                </c:pt>
                <c:pt idx="7">
                  <c:v>1.9208814851818012</c:v>
                </c:pt>
                <c:pt idx="8">
                  <c:v>1.9536664089709026</c:v>
                </c:pt>
                <c:pt idx="9">
                  <c:v>1.986451332760004</c:v>
                </c:pt>
                <c:pt idx="10">
                  <c:v>2.0192362565491053</c:v>
                </c:pt>
                <c:pt idx="11">
                  <c:v>2.0520211803382069</c:v>
                </c:pt>
                <c:pt idx="12">
                  <c:v>2.0848061041273085</c:v>
                </c:pt>
                <c:pt idx="13">
                  <c:v>2.1175910279164101</c:v>
                </c:pt>
                <c:pt idx="14">
                  <c:v>2.1503759517055117</c:v>
                </c:pt>
                <c:pt idx="15">
                  <c:v>2.1831608754946132</c:v>
                </c:pt>
                <c:pt idx="16">
                  <c:v>2.2159457992837148</c:v>
                </c:pt>
                <c:pt idx="17">
                  <c:v>2.2487307230728164</c:v>
                </c:pt>
                <c:pt idx="18">
                  <c:v>2.281515646861918</c:v>
                </c:pt>
                <c:pt idx="19">
                  <c:v>2.3143005706510196</c:v>
                </c:pt>
                <c:pt idx="20">
                  <c:v>2.3470854944401212</c:v>
                </c:pt>
                <c:pt idx="21">
                  <c:v>2.3798704182292227</c:v>
                </c:pt>
                <c:pt idx="22">
                  <c:v>2.4126553420183243</c:v>
                </c:pt>
                <c:pt idx="23">
                  <c:v>2.4454402658074259</c:v>
                </c:pt>
                <c:pt idx="24">
                  <c:v>2.4782251895965275</c:v>
                </c:pt>
                <c:pt idx="25">
                  <c:v>2.5110101133856291</c:v>
                </c:pt>
                <c:pt idx="26">
                  <c:v>2.5437950371747307</c:v>
                </c:pt>
                <c:pt idx="27">
                  <c:v>2.5765799609638322</c:v>
                </c:pt>
                <c:pt idx="28">
                  <c:v>2.6093648847529338</c:v>
                </c:pt>
                <c:pt idx="29">
                  <c:v>2.6421498085420354</c:v>
                </c:pt>
                <c:pt idx="30">
                  <c:v>2.674934732331137</c:v>
                </c:pt>
                <c:pt idx="31">
                  <c:v>2.7077196561202386</c:v>
                </c:pt>
                <c:pt idx="32">
                  <c:v>2.7405045799093402</c:v>
                </c:pt>
                <c:pt idx="33">
                  <c:v>2.7732895036984417</c:v>
                </c:pt>
                <c:pt idx="34">
                  <c:v>2.8060744274875433</c:v>
                </c:pt>
                <c:pt idx="35">
                  <c:v>2.8388593512766449</c:v>
                </c:pt>
                <c:pt idx="36">
                  <c:v>2.8716442750657465</c:v>
                </c:pt>
                <c:pt idx="37">
                  <c:v>2.9044291988548481</c:v>
                </c:pt>
                <c:pt idx="38">
                  <c:v>2.9372141226439497</c:v>
                </c:pt>
                <c:pt idx="39">
                  <c:v>2.9699990464330512</c:v>
                </c:pt>
                <c:pt idx="40">
                  <c:v>3.0027839702221528</c:v>
                </c:pt>
                <c:pt idx="41">
                  <c:v>3.0355688940112544</c:v>
                </c:pt>
                <c:pt idx="42">
                  <c:v>3.068353817800356</c:v>
                </c:pt>
                <c:pt idx="43">
                  <c:v>3.1011387415894576</c:v>
                </c:pt>
                <c:pt idx="44">
                  <c:v>3.1339236653785592</c:v>
                </c:pt>
                <c:pt idx="45">
                  <c:v>3.1667085891676607</c:v>
                </c:pt>
                <c:pt idx="46">
                  <c:v>3.1994935129567623</c:v>
                </c:pt>
                <c:pt idx="47">
                  <c:v>3.2322784367458639</c:v>
                </c:pt>
                <c:pt idx="48">
                  <c:v>3.2650633605349655</c:v>
                </c:pt>
                <c:pt idx="49">
                  <c:v>3.2978482843240671</c:v>
                </c:pt>
                <c:pt idx="50">
                  <c:v>3.3306332081131687</c:v>
                </c:pt>
                <c:pt idx="51">
                  <c:v>3.3634181319022702</c:v>
                </c:pt>
                <c:pt idx="52">
                  <c:v>3.3962030556913718</c:v>
                </c:pt>
                <c:pt idx="53">
                  <c:v>3.4289879794804734</c:v>
                </c:pt>
                <c:pt idx="54">
                  <c:v>3.461772903269575</c:v>
                </c:pt>
                <c:pt idx="55">
                  <c:v>3.4945578270586766</c:v>
                </c:pt>
                <c:pt idx="56">
                  <c:v>3.5273427508477782</c:v>
                </c:pt>
                <c:pt idx="57">
                  <c:v>3.5601276746368797</c:v>
                </c:pt>
                <c:pt idx="58">
                  <c:v>3.5929125984259813</c:v>
                </c:pt>
                <c:pt idx="59">
                  <c:v>3.6256975222150829</c:v>
                </c:pt>
                <c:pt idx="60">
                  <c:v>3.6584824460041845</c:v>
                </c:pt>
                <c:pt idx="61">
                  <c:v>3.6912673697932861</c:v>
                </c:pt>
                <c:pt idx="62">
                  <c:v>3.7240522935823877</c:v>
                </c:pt>
                <c:pt idx="63">
                  <c:v>3.7568372173714892</c:v>
                </c:pt>
                <c:pt idx="64">
                  <c:v>3.7896221411605908</c:v>
                </c:pt>
                <c:pt idx="65">
                  <c:v>3.8224070649496924</c:v>
                </c:pt>
                <c:pt idx="66">
                  <c:v>3.855191988738794</c:v>
                </c:pt>
                <c:pt idx="67">
                  <c:v>3.8879769125278956</c:v>
                </c:pt>
                <c:pt idx="68">
                  <c:v>3.9207618363169972</c:v>
                </c:pt>
                <c:pt idx="69">
                  <c:v>3.9535467601060987</c:v>
                </c:pt>
                <c:pt idx="70">
                  <c:v>3.9863316838952003</c:v>
                </c:pt>
                <c:pt idx="71">
                  <c:v>4.0191166076843015</c:v>
                </c:pt>
                <c:pt idx="72">
                  <c:v>4.051901531473403</c:v>
                </c:pt>
                <c:pt idx="73">
                  <c:v>4.0846864552625046</c:v>
                </c:pt>
                <c:pt idx="74">
                  <c:v>4.1174713790516062</c:v>
                </c:pt>
                <c:pt idx="75">
                  <c:v>4.1502563028407078</c:v>
                </c:pt>
                <c:pt idx="76">
                  <c:v>4.1830412266298094</c:v>
                </c:pt>
                <c:pt idx="77">
                  <c:v>4.215826150418911</c:v>
                </c:pt>
                <c:pt idx="78">
                  <c:v>4.2486110742080125</c:v>
                </c:pt>
                <c:pt idx="79">
                  <c:v>4.2813959979971141</c:v>
                </c:pt>
                <c:pt idx="80">
                  <c:v>4.3141809217862157</c:v>
                </c:pt>
                <c:pt idx="81">
                  <c:v>4.3469658455753173</c:v>
                </c:pt>
                <c:pt idx="82">
                  <c:v>4.3797507693644189</c:v>
                </c:pt>
                <c:pt idx="83">
                  <c:v>4.4125356931535205</c:v>
                </c:pt>
                <c:pt idx="84">
                  <c:v>4.445320616942622</c:v>
                </c:pt>
                <c:pt idx="85">
                  <c:v>4.4781055407317236</c:v>
                </c:pt>
                <c:pt idx="86">
                  <c:v>4.5108904645208252</c:v>
                </c:pt>
                <c:pt idx="87">
                  <c:v>4.5436753883099268</c:v>
                </c:pt>
                <c:pt idx="88">
                  <c:v>4.5764603120990284</c:v>
                </c:pt>
                <c:pt idx="89">
                  <c:v>4.60924523588813</c:v>
                </c:pt>
                <c:pt idx="90">
                  <c:v>4.6420301596772315</c:v>
                </c:pt>
                <c:pt idx="91">
                  <c:v>4.6748150834663331</c:v>
                </c:pt>
                <c:pt idx="92">
                  <c:v>4.7076000072554347</c:v>
                </c:pt>
                <c:pt idx="93">
                  <c:v>4.7403849310445363</c:v>
                </c:pt>
                <c:pt idx="94">
                  <c:v>4.7731698548336379</c:v>
                </c:pt>
                <c:pt idx="95">
                  <c:v>4.8059547786227395</c:v>
                </c:pt>
                <c:pt idx="96">
                  <c:v>4.838739702411841</c:v>
                </c:pt>
                <c:pt idx="97">
                  <c:v>4.8715246262009426</c:v>
                </c:pt>
                <c:pt idx="98">
                  <c:v>4.9043095499900442</c:v>
                </c:pt>
                <c:pt idx="99">
                  <c:v>4.9370944737791458</c:v>
                </c:pt>
              </c:numCache>
            </c:numRef>
          </c:xVal>
          <c:yVal>
            <c:numRef>
              <c:f>SimData!$X$18:$X$117</c:f>
              <c:numCache>
                <c:formatCode>0.000</c:formatCode>
                <c:ptCount val="100"/>
                <c:pt idx="0">
                  <c:v>3.8172633098457545E-2</c:v>
                </c:pt>
                <c:pt idx="1">
                  <c:v>4.2347286052862199E-2</c:v>
                </c:pt>
                <c:pt idx="2">
                  <c:v>4.6693113276628652E-2</c:v>
                </c:pt>
                <c:pt idx="3">
                  <c:v>5.1219705058568946E-2</c:v>
                </c:pt>
                <c:pt idx="4">
                  <c:v>5.5946715211861758E-2</c:v>
                </c:pt>
                <c:pt idx="5">
                  <c:v>6.0904792125915874E-2</c:v>
                </c:pt>
                <c:pt idx="6">
                  <c:v>6.6136213739622723E-2</c:v>
                </c:pt>
                <c:pt idx="7">
                  <c:v>7.1695077966208665E-2</c:v>
                </c:pt>
                <c:pt idx="8">
                  <c:v>7.7646813337196446E-2</c:v>
                </c:pt>
                <c:pt idx="9">
                  <c:v>8.4066721473293429E-2</c:v>
                </c:pt>
                <c:pt idx="10">
                  <c:v>9.1037274676273983E-2</c:v>
                </c:pt>
                <c:pt idx="11">
                  <c:v>9.8643989168274673E-2</c:v>
                </c:pt>
                <c:pt idx="12">
                  <c:v>0.10696988022674964</c:v>
                </c:pt>
                <c:pt idx="13">
                  <c:v>0.11608876101250094</c:v>
                </c:pt>
                <c:pt idx="14">
                  <c:v>0.12605793274304158</c:v>
                </c:pt>
                <c:pt idx="15">
                  <c:v>0.13691107529709509</c:v>
                </c:pt>
                <c:pt idx="16">
                  <c:v>0.14865232426479022</c:v>
                </c:pt>
                <c:pt idx="17">
                  <c:v>0.16125255980790942</c:v>
                </c:pt>
                <c:pt idx="18">
                  <c:v>0.17464880087738824</c:v>
                </c:pt>
                <c:pt idx="19">
                  <c:v>0.18874729110414046</c:v>
                </c:pt>
                <c:pt idx="20">
                  <c:v>0.20343040984022823</c:v>
                </c:pt>
                <c:pt idx="21">
                  <c:v>0.21856700510617044</c:v>
                </c:pt>
                <c:pt idx="22">
                  <c:v>0.23402520892233375</c:v>
                </c:pt>
                <c:pt idx="23">
                  <c:v>0.24968635141884238</c:v>
                </c:pt>
                <c:pt idx="24">
                  <c:v>0.26545831930873592</c:v>
                </c:pt>
                <c:pt idx="25">
                  <c:v>0.28128666015745468</c:v>
                </c:pt>
                <c:pt idx="26">
                  <c:v>0.2971619302561373</c:v>
                </c:pt>
                <c:pt idx="27">
                  <c:v>0.31312219169265815</c:v>
                </c:pt>
                <c:pt idx="28">
                  <c:v>0.32925011741232679</c:v>
                </c:pt>
                <c:pt idx="29">
                  <c:v>0.34566477319784994</c:v>
                </c:pt>
                <c:pt idx="30">
                  <c:v>0.36250872085374364</c:v>
                </c:pt>
                <c:pt idx="31">
                  <c:v>0.37993155160000303</c:v>
                </c:pt>
                <c:pt idx="32">
                  <c:v>0.39807126683508387</c:v>
                </c:pt>
                <c:pt idx="33">
                  <c:v>0.41703506445089383</c:v>
                </c:pt>
                <c:pt idx="34">
                  <c:v>0.43688108329127689</c:v>
                </c:pt>
                <c:pt idx="35">
                  <c:v>0.45760254552069834</c:v>
                </c:pt>
                <c:pt idx="36">
                  <c:v>0.4791155587749385</c:v>
                </c:pt>
                <c:pt idx="37">
                  <c:v>0.50125162722103322</c:v>
                </c:pt>
                <c:pt idx="38">
                  <c:v>0.52375568266938488</c:v>
                </c:pt>
                <c:pt idx="39">
                  <c:v>0.54629017278309644</c:v>
                </c:pt>
                <c:pt idx="40">
                  <c:v>0.56844541067654741</c:v>
                </c:pt>
                <c:pt idx="41">
                  <c:v>0.5897559791583844</c:v>
                </c:pt>
                <c:pt idx="42">
                  <c:v>0.60972249233848441</c:v>
                </c:pt>
                <c:pt idx="43">
                  <c:v>0.62783747563655712</c:v>
                </c:pt>
                <c:pt idx="44">
                  <c:v>0.64361359304187105</c:v>
                </c:pt>
                <c:pt idx="45">
                  <c:v>0.65661201330382335</c:v>
                </c:pt>
                <c:pt idx="46">
                  <c:v>0.66646845864741777</c:v>
                </c:pt>
                <c:pt idx="47">
                  <c:v>0.67291450161838173</c:v>
                </c:pt>
                <c:pt idx="48">
                  <c:v>0.67579201406609379</c:v>
                </c:pt>
                <c:pt idx="49">
                  <c:v>0.67505932226081078</c:v>
                </c:pt>
                <c:pt idx="50">
                  <c:v>0.67078852093893271</c:v>
                </c:pt>
                <c:pt idx="51">
                  <c:v>0.66315443084730485</c:v>
                </c:pt>
                <c:pt idx="52">
                  <c:v>0.65241669676721481</c:v>
                </c:pt>
                <c:pt idx="53">
                  <c:v>0.63889735278860904</c:v>
                </c:pt>
                <c:pt idx="54">
                  <c:v>0.62295668481189037</c:v>
                </c:pt>
                <c:pt idx="55">
                  <c:v>0.60497030123050033</c:v>
                </c:pt>
                <c:pt idx="56">
                  <c:v>0.58530995599299107</c:v>
                </c:pt>
                <c:pt idx="57">
                  <c:v>0.56432990789364379</c:v>
                </c:pt>
                <c:pt idx="58">
                  <c:v>0.54235957381944822</c:v>
                </c:pt>
                <c:pt idx="59">
                  <c:v>0.51970212188839715</c:v>
                </c:pt>
                <c:pt idx="60">
                  <c:v>0.49663765190640574</c:v>
                </c:pt>
                <c:pt idx="61">
                  <c:v>0.47342890429951584</c:v>
                </c:pt>
                <c:pt idx="62">
                  <c:v>0.45032714766273352</c:v>
                </c:pt>
                <c:pt idx="63">
                  <c:v>0.42757606160083422</c:v>
                </c:pt>
                <c:pt idx="64">
                  <c:v>0.40541200941154298</c:v>
                </c:pt>
                <c:pt idx="65">
                  <c:v>0.38405996077478277</c:v>
                </c:pt>
                <c:pt idx="66">
                  <c:v>0.36372530421750482</c:v>
                </c:pt>
                <c:pt idx="67">
                  <c:v>0.34458269557181676</c:v>
                </c:pt>
                <c:pt idx="68">
                  <c:v>0.32676375886842529</c:v>
                </c:pt>
                <c:pt idx="69">
                  <c:v>0.31034578094120696</c:v>
                </c:pt>
                <c:pt idx="70">
                  <c:v>0.29534348143101385</c:v>
                </c:pt>
                <c:pt idx="71">
                  <c:v>0.28170552755730444</c:v>
                </c:pt>
                <c:pt idx="72">
                  <c:v>0.26931678718973656</c:v>
                </c:pt>
                <c:pt idx="73">
                  <c:v>0.258006498940482</c:v>
                </c:pt>
                <c:pt idx="74">
                  <c:v>0.24756171885905187</c:v>
                </c:pt>
                <c:pt idx="75">
                  <c:v>0.23774470177892976</c:v>
                </c:pt>
                <c:pt idx="76">
                  <c:v>0.22831238388673708</c:v>
                </c:pt>
                <c:pt idx="77">
                  <c:v>0.21903590532569012</c:v>
                </c:pt>
                <c:pt idx="78">
                  <c:v>0.20971816024115816</c:v>
                </c:pt>
                <c:pt idx="79">
                  <c:v>0.20020766153470282</c:v>
                </c:pt>
                <c:pt idx="80">
                  <c:v>0.19040750302660109</c:v>
                </c:pt>
                <c:pt idx="81">
                  <c:v>0.1802788160116032</c:v>
                </c:pt>
                <c:pt idx="82">
                  <c:v>0.16983876356575728</c:v>
                </c:pt>
                <c:pt idx="83">
                  <c:v>0.15915370924727104</c:v>
                </c:pt>
                <c:pt idx="84">
                  <c:v>0.14832866471062447</c:v>
                </c:pt>
                <c:pt idx="85">
                  <c:v>0.13749441332031223</c:v>
                </c:pt>
                <c:pt idx="86">
                  <c:v>0.12679380291193898</c:v>
                </c:pt>
                <c:pt idx="87">
                  <c:v>0.11636860952722951</c:v>
                </c:pt>
                <c:pt idx="88">
                  <c:v>0.10634813100892226</c:v>
                </c:pt>
                <c:pt idx="89">
                  <c:v>9.6840328745055937E-2</c:v>
                </c:pt>
                <c:pt idx="90">
                  <c:v>8.7925958338630594E-2</c:v>
                </c:pt>
                <c:pt idx="91">
                  <c:v>7.9655771280255666E-2</c:v>
                </c:pt>
                <c:pt idx="92">
                  <c:v>7.2050571171256933E-2</c:v>
                </c:pt>
                <c:pt idx="93">
                  <c:v>6.5103691768514216E-2</c:v>
                </c:pt>
                <c:pt idx="94">
                  <c:v>5.878533326574735E-2</c:v>
                </c:pt>
                <c:pt idx="95">
                  <c:v>5.3048136837867459E-2</c:v>
                </c:pt>
                <c:pt idx="96">
                  <c:v>4.7833377736287291E-2</c:v>
                </c:pt>
                <c:pt idx="97">
                  <c:v>4.3077196606051117E-2</c:v>
                </c:pt>
                <c:pt idx="98">
                  <c:v>3.8716354825434909E-2</c:v>
                </c:pt>
                <c:pt idx="99">
                  <c:v>3.4693086706505484E-2</c:v>
                </c:pt>
              </c:numCache>
            </c:numRef>
          </c:yVal>
        </c:ser>
        <c:ser>
          <c:idx val="17"/>
          <c:order val="17"/>
          <c:tx>
            <c:strRef>
              <c:f>SimData!$W$9</c:f>
              <c:strCache>
                <c:ptCount val="1"/>
                <c:pt idx="0">
                  <c:v>Variable 6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SimData!$X$16</c:f>
                <c:numCache>
                  <c:formatCode>General</c:formatCode>
                  <c:ptCount val="1"/>
                  <c:pt idx="0">
                    <c:v>0.67507091796918572</c:v>
                  </c:pt>
                </c:numCache>
              </c:numRef>
            </c:minus>
            <c:spPr>
              <a:ln w="38100">
                <a:solidFill>
                  <a:srgbClr val="FFFF00"/>
                </a:solidFill>
                <a:prstDash val="solid"/>
              </a:ln>
            </c:spPr>
          </c:errBars>
          <c:xVal>
            <c:numRef>
              <c:f>SimData!$W$16</c:f>
              <c:numCache>
                <c:formatCode>0.000</c:formatCode>
                <c:ptCount val="1"/>
                <c:pt idx="0">
                  <c:v>3.2976971039527263</c:v>
                </c:pt>
              </c:numCache>
            </c:numRef>
          </c:xVal>
          <c:yVal>
            <c:numRef>
              <c:f>SimData!$X$16</c:f>
              <c:numCache>
                <c:formatCode>0.000</c:formatCode>
                <c:ptCount val="1"/>
                <c:pt idx="0">
                  <c:v>0.67507091796918572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SimData!$W$9</c:f>
              <c:strCache>
                <c:ptCount val="1"/>
                <c:pt idx="0">
                  <c:v>Variable 6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SimData!$X$17</c:f>
                <c:numCache>
                  <c:formatCode>General</c:formatCode>
                  <c:ptCount val="1"/>
                  <c:pt idx="0">
                    <c:v>0.11197877644347778</c:v>
                  </c:pt>
                </c:numCache>
              </c:numRef>
            </c:minus>
            <c:spPr>
              <a:ln w="38100">
                <a:solidFill>
                  <a:srgbClr val="FFFF00"/>
                </a:solidFill>
                <a:prstDash val="solid"/>
              </a:ln>
            </c:spPr>
          </c:errBars>
          <c:xVal>
            <c:numRef>
              <c:f>SimData!$W$17</c:f>
              <c:numCache>
                <c:formatCode>0.000</c:formatCode>
                <c:ptCount val="1"/>
                <c:pt idx="0">
                  <c:v>4.5578529504660068</c:v>
                </c:pt>
              </c:numCache>
            </c:numRef>
          </c:xVal>
          <c:yVal>
            <c:numRef>
              <c:f>SimData!$X$17</c:f>
              <c:numCache>
                <c:formatCode>0.000</c:formatCode>
                <c:ptCount val="1"/>
                <c:pt idx="0">
                  <c:v>0.11197877644347778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SimData!$W$9</c:f>
              <c:strCache>
                <c:ptCount val="1"/>
                <c:pt idx="0">
                  <c:v>Variable 6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SimData!$X$15</c:f>
                <c:numCache>
                  <c:formatCode>General</c:formatCode>
                  <c:ptCount val="1"/>
                  <c:pt idx="0">
                    <c:v>9.188094556086053E-2</c:v>
                  </c:pt>
                </c:numCache>
              </c:numRef>
            </c:minus>
            <c:spPr>
              <a:ln w="38100">
                <a:solidFill>
                  <a:srgbClr val="FFFF00"/>
                </a:solidFill>
                <a:prstDash val="solid"/>
              </a:ln>
            </c:spPr>
          </c:errBars>
          <c:xVal>
            <c:numRef>
              <c:f>SimData!$W$15</c:f>
              <c:numCache>
                <c:formatCode>0.000</c:formatCode>
                <c:ptCount val="1"/>
                <c:pt idx="0">
                  <c:v>2.0230194045007064</c:v>
                </c:pt>
              </c:numCache>
            </c:numRef>
          </c:xVal>
          <c:yVal>
            <c:numRef>
              <c:f>SimData!$X$15</c:f>
              <c:numCache>
                <c:formatCode>0.000</c:formatCode>
                <c:ptCount val="1"/>
                <c:pt idx="0">
                  <c:v>9.188094556086053E-2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SimData!$Y$9</c:f>
              <c:strCache>
                <c:ptCount val="1"/>
                <c:pt idx="0">
                  <c:v>Variable 7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SimData!$Y$18:$Y$117</c:f>
              <c:numCache>
                <c:formatCode>0.000</c:formatCode>
                <c:ptCount val="100"/>
                <c:pt idx="0">
                  <c:v>1.4262953629347588</c:v>
                </c:pt>
                <c:pt idx="1">
                  <c:v>1.4600506550135499</c:v>
                </c:pt>
                <c:pt idx="2">
                  <c:v>1.493805947092341</c:v>
                </c:pt>
                <c:pt idx="3">
                  <c:v>1.5275612391711322</c:v>
                </c:pt>
                <c:pt idx="4">
                  <c:v>1.5613165312499233</c:v>
                </c:pt>
                <c:pt idx="5">
                  <c:v>1.5950718233287144</c:v>
                </c:pt>
                <c:pt idx="6">
                  <c:v>1.6288271154075056</c:v>
                </c:pt>
                <c:pt idx="7">
                  <c:v>1.6625824074862967</c:v>
                </c:pt>
                <c:pt idx="8">
                  <c:v>1.6963376995650878</c:v>
                </c:pt>
                <c:pt idx="9">
                  <c:v>1.730092991643879</c:v>
                </c:pt>
                <c:pt idx="10">
                  <c:v>1.7638482837226701</c:v>
                </c:pt>
                <c:pt idx="11">
                  <c:v>1.7976035758014612</c:v>
                </c:pt>
                <c:pt idx="12">
                  <c:v>1.8313588678802524</c:v>
                </c:pt>
                <c:pt idx="13">
                  <c:v>1.8651141599590435</c:v>
                </c:pt>
                <c:pt idx="14">
                  <c:v>1.8988694520378346</c:v>
                </c:pt>
                <c:pt idx="15">
                  <c:v>1.9326247441166258</c:v>
                </c:pt>
                <c:pt idx="16">
                  <c:v>1.9663800361954169</c:v>
                </c:pt>
                <c:pt idx="17">
                  <c:v>2.000135328274208</c:v>
                </c:pt>
                <c:pt idx="18">
                  <c:v>2.0338906203529992</c:v>
                </c:pt>
                <c:pt idx="19">
                  <c:v>2.0676459124317903</c:v>
                </c:pt>
                <c:pt idx="20">
                  <c:v>2.1014012045105814</c:v>
                </c:pt>
                <c:pt idx="21">
                  <c:v>2.1351564965893726</c:v>
                </c:pt>
                <c:pt idx="22">
                  <c:v>2.1689117886681637</c:v>
                </c:pt>
                <c:pt idx="23">
                  <c:v>2.2026670807469548</c:v>
                </c:pt>
                <c:pt idx="24">
                  <c:v>2.236422372825746</c:v>
                </c:pt>
                <c:pt idx="25">
                  <c:v>2.2701776649045371</c:v>
                </c:pt>
                <c:pt idx="26">
                  <c:v>2.3039329569833282</c:v>
                </c:pt>
                <c:pt idx="27">
                  <c:v>2.3376882490621194</c:v>
                </c:pt>
                <c:pt idx="28">
                  <c:v>2.3714435411409105</c:v>
                </c:pt>
                <c:pt idx="29">
                  <c:v>2.4051988332197016</c:v>
                </c:pt>
                <c:pt idx="30">
                  <c:v>2.4389541252984928</c:v>
                </c:pt>
                <c:pt idx="31">
                  <c:v>2.4727094173772839</c:v>
                </c:pt>
                <c:pt idx="32">
                  <c:v>2.506464709456075</c:v>
                </c:pt>
                <c:pt idx="33">
                  <c:v>2.5402200015348662</c:v>
                </c:pt>
                <c:pt idx="34">
                  <c:v>2.5739752936136573</c:v>
                </c:pt>
                <c:pt idx="35">
                  <c:v>2.6077305856924484</c:v>
                </c:pt>
                <c:pt idx="36">
                  <c:v>2.6414858777712396</c:v>
                </c:pt>
                <c:pt idx="37">
                  <c:v>2.6752411698500307</c:v>
                </c:pt>
                <c:pt idx="38">
                  <c:v>2.7089964619288218</c:v>
                </c:pt>
                <c:pt idx="39">
                  <c:v>2.742751754007613</c:v>
                </c:pt>
                <c:pt idx="40">
                  <c:v>2.7765070460864041</c:v>
                </c:pt>
                <c:pt idx="41">
                  <c:v>2.8102623381651952</c:v>
                </c:pt>
                <c:pt idx="42">
                  <c:v>2.8440176302439863</c:v>
                </c:pt>
                <c:pt idx="43">
                  <c:v>2.8777729223227775</c:v>
                </c:pt>
                <c:pt idx="44">
                  <c:v>2.9115282144015686</c:v>
                </c:pt>
                <c:pt idx="45">
                  <c:v>2.9452835064803597</c:v>
                </c:pt>
                <c:pt idx="46">
                  <c:v>2.9790387985591509</c:v>
                </c:pt>
                <c:pt idx="47">
                  <c:v>3.012794090637942</c:v>
                </c:pt>
                <c:pt idx="48">
                  <c:v>3.0465493827167331</c:v>
                </c:pt>
                <c:pt idx="49">
                  <c:v>3.0803046747955243</c:v>
                </c:pt>
                <c:pt idx="50">
                  <c:v>3.1140599668743154</c:v>
                </c:pt>
                <c:pt idx="51">
                  <c:v>3.1478152589531065</c:v>
                </c:pt>
                <c:pt idx="52">
                  <c:v>3.1815705510318977</c:v>
                </c:pt>
                <c:pt idx="53">
                  <c:v>3.2153258431106888</c:v>
                </c:pt>
                <c:pt idx="54">
                  <c:v>3.2490811351894799</c:v>
                </c:pt>
                <c:pt idx="55">
                  <c:v>3.2828364272682711</c:v>
                </c:pt>
                <c:pt idx="56">
                  <c:v>3.3165917193470622</c:v>
                </c:pt>
                <c:pt idx="57">
                  <c:v>3.3503470114258533</c:v>
                </c:pt>
                <c:pt idx="58">
                  <c:v>3.3841023035046445</c:v>
                </c:pt>
                <c:pt idx="59">
                  <c:v>3.4178575955834356</c:v>
                </c:pt>
                <c:pt idx="60">
                  <c:v>3.4516128876622267</c:v>
                </c:pt>
                <c:pt idx="61">
                  <c:v>3.4853681797410179</c:v>
                </c:pt>
                <c:pt idx="62">
                  <c:v>3.519123471819809</c:v>
                </c:pt>
                <c:pt idx="63">
                  <c:v>3.5528787638986001</c:v>
                </c:pt>
                <c:pt idx="64">
                  <c:v>3.5866340559773913</c:v>
                </c:pt>
                <c:pt idx="65">
                  <c:v>3.6203893480561824</c:v>
                </c:pt>
                <c:pt idx="66">
                  <c:v>3.6541446401349735</c:v>
                </c:pt>
                <c:pt idx="67">
                  <c:v>3.6878999322137647</c:v>
                </c:pt>
                <c:pt idx="68">
                  <c:v>3.7216552242925558</c:v>
                </c:pt>
                <c:pt idx="69">
                  <c:v>3.7554105163713469</c:v>
                </c:pt>
                <c:pt idx="70">
                  <c:v>3.7891658084501381</c:v>
                </c:pt>
                <c:pt idx="71">
                  <c:v>3.8229211005289292</c:v>
                </c:pt>
                <c:pt idx="72">
                  <c:v>3.8566763926077203</c:v>
                </c:pt>
                <c:pt idx="73">
                  <c:v>3.8904316846865115</c:v>
                </c:pt>
                <c:pt idx="74">
                  <c:v>3.9241869767653026</c:v>
                </c:pt>
                <c:pt idx="75">
                  <c:v>3.9579422688440937</c:v>
                </c:pt>
                <c:pt idx="76">
                  <c:v>3.9916975609228849</c:v>
                </c:pt>
                <c:pt idx="77">
                  <c:v>4.025452853001676</c:v>
                </c:pt>
                <c:pt idx="78">
                  <c:v>4.0592081450804676</c:v>
                </c:pt>
                <c:pt idx="79">
                  <c:v>4.0929634371592591</c:v>
                </c:pt>
                <c:pt idx="80">
                  <c:v>4.1267187292380507</c:v>
                </c:pt>
                <c:pt idx="81">
                  <c:v>4.1604740213168423</c:v>
                </c:pt>
                <c:pt idx="82">
                  <c:v>4.1942293133956339</c:v>
                </c:pt>
                <c:pt idx="83">
                  <c:v>4.2279846054744255</c:v>
                </c:pt>
                <c:pt idx="84">
                  <c:v>4.261739897553217</c:v>
                </c:pt>
                <c:pt idx="85">
                  <c:v>4.2954951896320086</c:v>
                </c:pt>
                <c:pt idx="86">
                  <c:v>4.3292504817108002</c:v>
                </c:pt>
                <c:pt idx="87">
                  <c:v>4.3630057737895918</c:v>
                </c:pt>
                <c:pt idx="88">
                  <c:v>4.3967610658683833</c:v>
                </c:pt>
                <c:pt idx="89">
                  <c:v>4.4305163579471749</c:v>
                </c:pt>
                <c:pt idx="90">
                  <c:v>4.4642716500259665</c:v>
                </c:pt>
                <c:pt idx="91">
                  <c:v>4.4980269421047581</c:v>
                </c:pt>
                <c:pt idx="92">
                  <c:v>4.5317822341835496</c:v>
                </c:pt>
                <c:pt idx="93">
                  <c:v>4.5655375262623412</c:v>
                </c:pt>
                <c:pt idx="94">
                  <c:v>4.5992928183411328</c:v>
                </c:pt>
                <c:pt idx="95">
                  <c:v>4.6330481104199244</c:v>
                </c:pt>
                <c:pt idx="96">
                  <c:v>4.6668034024987159</c:v>
                </c:pt>
                <c:pt idx="97">
                  <c:v>4.7005586945775075</c:v>
                </c:pt>
                <c:pt idx="98">
                  <c:v>4.7343139866562991</c:v>
                </c:pt>
                <c:pt idx="99">
                  <c:v>4.7680692787350907</c:v>
                </c:pt>
              </c:numCache>
            </c:numRef>
          </c:xVal>
          <c:yVal>
            <c:numRef>
              <c:f>SimData!$Z$18:$Z$117</c:f>
              <c:numCache>
                <c:formatCode>0.000</c:formatCode>
                <c:ptCount val="100"/>
                <c:pt idx="0">
                  <c:v>2.946974733642814E-2</c:v>
                </c:pt>
                <c:pt idx="1">
                  <c:v>3.1494306878364964E-2</c:v>
                </c:pt>
                <c:pt idx="2">
                  <c:v>3.3484620107273232E-2</c:v>
                </c:pt>
                <c:pt idx="3">
                  <c:v>3.5473941311885332E-2</c:v>
                </c:pt>
                <c:pt idx="4">
                  <c:v>3.7511491643297194E-2</c:v>
                </c:pt>
                <c:pt idx="5">
                  <c:v>3.9661181109475308E-2</c:v>
                </c:pt>
                <c:pt idx="6">
                  <c:v>4.1999249648113378E-2</c:v>
                </c:pt>
                <c:pt idx="7">
                  <c:v>4.461102394448227E-2</c:v>
                </c:pt>
                <c:pt idx="8">
                  <c:v>4.7587080254945235E-2</c:v>
                </c:pt>
                <c:pt idx="9">
                  <c:v>5.101915994867872E-2</c:v>
                </c:pt>
                <c:pt idx="10">
                  <c:v>5.4996193114152749E-2</c:v>
                </c:pt>
                <c:pt idx="11">
                  <c:v>5.9600742726177471E-2</c:v>
                </c:pt>
                <c:pt idx="12">
                  <c:v>6.4906092442988492E-2</c:v>
                </c:pt>
                <c:pt idx="13">
                  <c:v>7.097407877767116E-2</c:v>
                </c:pt>
                <c:pt idx="14">
                  <c:v>7.7853634135459551E-2</c:v>
                </c:pt>
                <c:pt idx="15">
                  <c:v>8.5579886167336389E-2</c:v>
                </c:pt>
                <c:pt idx="16">
                  <c:v>9.4173575961862002E-2</c:v>
                </c:pt>
                <c:pt idx="17">
                  <c:v>0.10364053247999015</c:v>
                </c:pt>
                <c:pt idx="18">
                  <c:v>0.11397098327306338</c:v>
                </c:pt>
                <c:pt idx="19">
                  <c:v>0.12513858897506669</c:v>
                </c:pt>
                <c:pt idx="20">
                  <c:v>0.13709924467675616</c:v>
                </c:pt>
                <c:pt idx="21">
                  <c:v>0.14978986661474078</c:v>
                </c:pt>
                <c:pt idx="22">
                  <c:v>0.16312754192038936</c:v>
                </c:pt>
                <c:pt idx="23">
                  <c:v>0.17700952595437172</c:v>
                </c:pt>
                <c:pt idx="24">
                  <c:v>0.19131459589000682</c:v>
                </c:pt>
                <c:pt idx="25">
                  <c:v>0.2059061934553407</c:v>
                </c:pt>
                <c:pt idx="26">
                  <c:v>0.22063761403544202</c:v>
                </c:pt>
                <c:pt idx="27">
                  <c:v>0.23535924194675337</c:v>
                </c:pt>
                <c:pt idx="28">
                  <c:v>0.24992752686420006</c:v>
                </c:pt>
                <c:pt idx="29">
                  <c:v>0.26421508880580258</c:v>
                </c:pt>
                <c:pt idx="30">
                  <c:v>0.27812107635087852</c:v>
                </c:pt>
                <c:pt idx="31">
                  <c:v>0.2915807272926933</c:v>
                </c:pt>
                <c:pt idx="32">
                  <c:v>0.30457302294842947</c:v>
                </c:pt>
                <c:pt idx="33">
                  <c:v>0.3171254004145227</c:v>
                </c:pt>
                <c:pt idx="34">
                  <c:v>0.32931468665592928</c:v>
                </c:pt>
                <c:pt idx="35">
                  <c:v>0.34126372370770514</c:v>
                </c:pt>
                <c:pt idx="36">
                  <c:v>0.3531335327370434</c:v>
                </c:pt>
                <c:pt idx="37">
                  <c:v>0.36511127713633351</c:v>
                </c:pt>
                <c:pt idx="38">
                  <c:v>0.37739469114019253</c:v>
                </c:pt>
                <c:pt idx="39">
                  <c:v>0.39017400404685809</c:v>
                </c:pt>
                <c:pt idx="40">
                  <c:v>0.40361268036193704</c:v>
                </c:pt>
                <c:pt idx="41">
                  <c:v>0.4178284893642456</c:v>
                </c:pt>
                <c:pt idx="42">
                  <c:v>0.43287649666661265</c:v>
                </c:pt>
                <c:pt idx="43">
                  <c:v>0.44873552437649089</c:v>
                </c:pt>
                <c:pt idx="44">
                  <c:v>0.46529945065935474</c:v>
                </c:pt>
                <c:pt idx="45">
                  <c:v>0.4823744162675348</c:v>
                </c:pt>
                <c:pt idx="46">
                  <c:v>0.49968258649666247</c:v>
                </c:pt>
                <c:pt idx="47">
                  <c:v>0.51687260511321398</c:v>
                </c:pt>
                <c:pt idx="48">
                  <c:v>0.53353630807045271</c:v>
                </c:pt>
                <c:pt idx="49">
                  <c:v>0.54923068786806029</c:v>
                </c:pt>
                <c:pt idx="50">
                  <c:v>0.56350357219724667</c:v>
                </c:pt>
                <c:pt idx="51">
                  <c:v>0.57592106436523138</c:v>
                </c:pt>
                <c:pt idx="52">
                  <c:v>0.58609454416531614</c:v>
                </c:pt>
                <c:pt idx="53">
                  <c:v>0.59370498820696394</c:v>
                </c:pt>
                <c:pt idx="54">
                  <c:v>0.59852255728730785</c:v>
                </c:pt>
                <c:pt idx="55">
                  <c:v>0.60041980583835164</c:v>
                </c:pt>
                <c:pt idx="56">
                  <c:v>0.59937745591239089</c:v>
                </c:pt>
                <c:pt idx="57">
                  <c:v>0.59548238093420303</c:v>
                </c:pt>
                <c:pt idx="58">
                  <c:v>0.58891818073238</c:v>
                </c:pt>
                <c:pt idx="59">
                  <c:v>0.57994941202019901</c:v>
                </c:pt>
                <c:pt idx="60">
                  <c:v>0.56890108809999973</c:v>
                </c:pt>
                <c:pt idx="61">
                  <c:v>0.55613541818904499</c:v>
                </c:pt>
                <c:pt idx="62">
                  <c:v>0.54202788833592264</c:v>
                </c:pt>
                <c:pt idx="63">
                  <c:v>0.52694469162912061</c:v>
                </c:pt>
                <c:pt idx="64">
                  <c:v>0.5112232238779284</c:v>
                </c:pt>
                <c:pt idx="65">
                  <c:v>0.49515692350589802</c:v>
                </c:pt>
                <c:pt idx="66">
                  <c:v>0.47898521536621386</c:v>
                </c:pt>
                <c:pt idx="67">
                  <c:v>0.46288878406450268</c:v>
                </c:pt>
                <c:pt idx="68">
                  <c:v>0.44698991205048128</c:v>
                </c:pt>
                <c:pt idx="69">
                  <c:v>0.43135721544777078</c:v>
                </c:pt>
                <c:pt idx="70">
                  <c:v>0.4160138224819635</c:v>
                </c:pt>
                <c:pt idx="71">
                  <c:v>0.4009478737556586</c:v>
                </c:pt>
                <c:pt idx="72">
                  <c:v>0.38612417414702144</c:v>
                </c:pt>
                <c:pt idx="73">
                  <c:v>0.37149587656515665</c:v>
                </c:pt>
                <c:pt idx="74">
                  <c:v>0.35701520720354774</c:v>
                </c:pt>
                <c:pt idx="75">
                  <c:v>0.34264242871055384</c:v>
                </c:pt>
                <c:pt idx="76">
                  <c:v>0.32835246219013231</c:v>
                </c:pt>
                <c:pt idx="77">
                  <c:v>0.31413883419585786</c:v>
                </c:pt>
                <c:pt idx="78">
                  <c:v>0.3000148660002423</c:v>
                </c:pt>
                <c:pt idx="79">
                  <c:v>0.2860122653150754</c:v>
                </c:pt>
                <c:pt idx="80">
                  <c:v>0.27217750086973541</c:v>
                </c:pt>
                <c:pt idx="81">
                  <c:v>0.25856652270966674</c:v>
                </c:pt>
                <c:pt idx="82">
                  <c:v>0.24523852076405259</c:v>
                </c:pt>
                <c:pt idx="83">
                  <c:v>0.23224947813540447</c:v>
                </c:pt>
                <c:pt idx="84">
                  <c:v>0.21964626513016944</c:v>
                </c:pt>
                <c:pt idx="85">
                  <c:v>0.20746193362846574</c:v>
                </c:pt>
                <c:pt idx="86">
                  <c:v>0.19571271592447026</c:v>
                </c:pt>
                <c:pt idx="87">
                  <c:v>0.18439702354227863</c:v>
                </c:pt>
                <c:pt idx="88">
                  <c:v>0.1734965032982293</c:v>
                </c:pt>
                <c:pt idx="89">
                  <c:v>0.16297896843064624</c:v>
                </c:pt>
                <c:pt idx="90">
                  <c:v>0.1528028112330157</c:v>
                </c:pt>
                <c:pt idx="91">
                  <c:v>0.14292234611850826</c:v>
                </c:pt>
                <c:pt idx="92">
                  <c:v>0.1332934468050555</c:v>
                </c:pt>
                <c:pt idx="93">
                  <c:v>0.12387883653432384</c:v>
                </c:pt>
                <c:pt idx="94">
                  <c:v>0.11465246283937192</c:v>
                </c:pt>
                <c:pt idx="95">
                  <c:v>0.1056025247973152</c:v>
                </c:pt>
                <c:pt idx="96">
                  <c:v>9.673289942015012E-2</c:v>
                </c:pt>
                <c:pt idx="97">
                  <c:v>8.8062909039771042E-2</c:v>
                </c:pt>
                <c:pt idx="98">
                  <c:v>7.9625557278616518E-2</c:v>
                </c:pt>
                <c:pt idx="99">
                  <c:v>7.1464515199977333E-2</c:v>
                </c:pt>
              </c:numCache>
            </c:numRef>
          </c:yVal>
        </c:ser>
        <c:ser>
          <c:idx val="21"/>
          <c:order val="21"/>
          <c:tx>
            <c:strRef>
              <c:f>SimData!$Y$9</c:f>
              <c:strCache>
                <c:ptCount val="1"/>
                <c:pt idx="0">
                  <c:v>Variable 7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SimData!$Z$16</c:f>
                <c:numCache>
                  <c:formatCode>General</c:formatCode>
                  <c:ptCount val="1"/>
                  <c:pt idx="0">
                    <c:v>0.60028307223238309</c:v>
                  </c:pt>
                </c:numCache>
              </c:numRef>
            </c:minus>
            <c:spPr>
              <a:ln w="38100">
                <a:solidFill>
                  <a:srgbClr val="800000"/>
                </a:solidFill>
                <a:prstDash val="solid"/>
              </a:ln>
            </c:spPr>
          </c:errBars>
          <c:xVal>
            <c:numRef>
              <c:f>SimData!$Y$16</c:f>
              <c:numCache>
                <c:formatCode>0.000</c:formatCode>
                <c:ptCount val="1"/>
                <c:pt idx="0">
                  <c:v>3.2763077028564913</c:v>
                </c:pt>
              </c:numCache>
            </c:numRef>
          </c:xVal>
          <c:yVal>
            <c:numRef>
              <c:f>SimData!$Z$16</c:f>
              <c:numCache>
                <c:formatCode>0.000</c:formatCode>
                <c:ptCount val="1"/>
                <c:pt idx="0">
                  <c:v>0.60028307223238309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SimData!$Y$9</c:f>
              <c:strCache>
                <c:ptCount val="1"/>
                <c:pt idx="0">
                  <c:v>Variable 7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SimData!$Z$17</c:f>
                <c:numCache>
                  <c:formatCode>General</c:formatCode>
                  <c:ptCount val="1"/>
                  <c:pt idx="0">
                    <c:v>0.11955856301947389</c:v>
                  </c:pt>
                </c:numCache>
              </c:numRef>
            </c:minus>
            <c:spPr>
              <a:ln w="38100">
                <a:solidFill>
                  <a:srgbClr val="800000"/>
                </a:solidFill>
                <a:prstDash val="solid"/>
              </a:ln>
            </c:spPr>
          </c:errBars>
          <c:xVal>
            <c:numRef>
              <c:f>SimData!$Y$17</c:f>
              <c:numCache>
                <c:formatCode>0.000</c:formatCode>
                <c:ptCount val="1"/>
                <c:pt idx="0">
                  <c:v>4.5812617772929043</c:v>
                </c:pt>
              </c:numCache>
            </c:numRef>
          </c:xVal>
          <c:yVal>
            <c:numRef>
              <c:f>SimData!$Z$17</c:f>
              <c:numCache>
                <c:formatCode>0.000</c:formatCode>
                <c:ptCount val="1"/>
                <c:pt idx="0">
                  <c:v>0.11955856301947389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SimData!$Y$9</c:f>
              <c:strCache>
                <c:ptCount val="1"/>
                <c:pt idx="0">
                  <c:v>Variable 7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SimData!$Z$15</c:f>
                <c:numCache>
                  <c:formatCode>General</c:formatCode>
                  <c:ptCount val="1"/>
                  <c:pt idx="0">
                    <c:v>0.10137814867739389</c:v>
                  </c:pt>
                </c:numCache>
              </c:numRef>
            </c:minus>
            <c:spPr>
              <a:ln w="38100">
                <a:solidFill>
                  <a:srgbClr val="800000"/>
                </a:solidFill>
                <a:prstDash val="solid"/>
              </a:ln>
            </c:spPr>
          </c:errBars>
          <c:xVal>
            <c:numRef>
              <c:f>SimData!$Y$15</c:f>
              <c:numCache>
                <c:formatCode>0.000</c:formatCode>
                <c:ptCount val="1"/>
                <c:pt idx="0">
                  <c:v>1.9923440962892867</c:v>
                </c:pt>
              </c:numCache>
            </c:numRef>
          </c:xVal>
          <c:yVal>
            <c:numRef>
              <c:f>SimData!$Z$15</c:f>
              <c:numCache>
                <c:formatCode>0.000</c:formatCode>
                <c:ptCount val="1"/>
                <c:pt idx="0">
                  <c:v>0.10137814867739389</c:v>
                </c:pt>
              </c:numCache>
            </c:numRef>
          </c:yVal>
          <c:smooth val="1"/>
        </c:ser>
        <c:ser>
          <c:idx val="24"/>
          <c:order val="24"/>
          <c:tx>
            <c:strRef>
              <c:f>SimData!$AA$9</c:f>
              <c:strCache>
                <c:ptCount val="1"/>
                <c:pt idx="0">
                  <c:v>Variable 8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SimData!$AA$18:$AA$117</c:f>
              <c:numCache>
                <c:formatCode>0.000</c:formatCode>
                <c:ptCount val="100"/>
                <c:pt idx="0">
                  <c:v>1.3465091024964013</c:v>
                </c:pt>
                <c:pt idx="1">
                  <c:v>1.383048031321767</c:v>
                </c:pt>
                <c:pt idx="2">
                  <c:v>1.4195869601471327</c:v>
                </c:pt>
                <c:pt idx="3">
                  <c:v>1.4561258889724984</c:v>
                </c:pt>
                <c:pt idx="4">
                  <c:v>1.4926648177978641</c:v>
                </c:pt>
                <c:pt idx="5">
                  <c:v>1.5292037466232298</c:v>
                </c:pt>
                <c:pt idx="6">
                  <c:v>1.5657426754485955</c:v>
                </c:pt>
                <c:pt idx="7">
                  <c:v>1.6022816042739612</c:v>
                </c:pt>
                <c:pt idx="8">
                  <c:v>1.6388205330993268</c:v>
                </c:pt>
                <c:pt idx="9">
                  <c:v>1.6753594619246925</c:v>
                </c:pt>
                <c:pt idx="10">
                  <c:v>1.7118983907500582</c:v>
                </c:pt>
                <c:pt idx="11">
                  <c:v>1.7484373195754239</c:v>
                </c:pt>
                <c:pt idx="12">
                  <c:v>1.7849762484007896</c:v>
                </c:pt>
                <c:pt idx="13">
                  <c:v>1.8215151772261553</c:v>
                </c:pt>
                <c:pt idx="14">
                  <c:v>1.858054106051521</c:v>
                </c:pt>
                <c:pt idx="15">
                  <c:v>1.8945930348768867</c:v>
                </c:pt>
                <c:pt idx="16">
                  <c:v>1.9311319637022524</c:v>
                </c:pt>
                <c:pt idx="17">
                  <c:v>1.9676708925276181</c:v>
                </c:pt>
                <c:pt idx="18">
                  <c:v>2.0042098213529838</c:v>
                </c:pt>
                <c:pt idx="19">
                  <c:v>2.0407487501783494</c:v>
                </c:pt>
                <c:pt idx="20">
                  <c:v>2.0772876790037151</c:v>
                </c:pt>
                <c:pt idx="21">
                  <c:v>2.1138266078290808</c:v>
                </c:pt>
                <c:pt idx="22">
                  <c:v>2.1503655366544465</c:v>
                </c:pt>
                <c:pt idx="23">
                  <c:v>2.1869044654798122</c:v>
                </c:pt>
                <c:pt idx="24">
                  <c:v>2.2234433943051779</c:v>
                </c:pt>
                <c:pt idx="25">
                  <c:v>2.2599823231305436</c:v>
                </c:pt>
                <c:pt idx="26">
                  <c:v>2.2965212519559093</c:v>
                </c:pt>
                <c:pt idx="27">
                  <c:v>2.333060180781275</c:v>
                </c:pt>
                <c:pt idx="28">
                  <c:v>2.3695991096066407</c:v>
                </c:pt>
                <c:pt idx="29">
                  <c:v>2.4061380384320064</c:v>
                </c:pt>
                <c:pt idx="30">
                  <c:v>2.442676967257372</c:v>
                </c:pt>
                <c:pt idx="31">
                  <c:v>2.4792158960827377</c:v>
                </c:pt>
                <c:pt idx="32">
                  <c:v>2.5157548249081034</c:v>
                </c:pt>
                <c:pt idx="33">
                  <c:v>2.5522937537334691</c:v>
                </c:pt>
                <c:pt idx="34">
                  <c:v>2.5888326825588348</c:v>
                </c:pt>
                <c:pt idx="35">
                  <c:v>2.6253716113842005</c:v>
                </c:pt>
                <c:pt idx="36">
                  <c:v>2.6619105402095662</c:v>
                </c:pt>
                <c:pt idx="37">
                  <c:v>2.6984494690349319</c:v>
                </c:pt>
                <c:pt idx="38">
                  <c:v>2.7349883978602976</c:v>
                </c:pt>
                <c:pt idx="39">
                  <c:v>2.7715273266856633</c:v>
                </c:pt>
                <c:pt idx="40">
                  <c:v>2.808066255511029</c:v>
                </c:pt>
                <c:pt idx="41">
                  <c:v>2.8446051843363946</c:v>
                </c:pt>
                <c:pt idx="42">
                  <c:v>2.8811441131617603</c:v>
                </c:pt>
                <c:pt idx="43">
                  <c:v>2.917683041987126</c:v>
                </c:pt>
                <c:pt idx="44">
                  <c:v>2.9542219708124917</c:v>
                </c:pt>
                <c:pt idx="45">
                  <c:v>2.9907608996378574</c:v>
                </c:pt>
                <c:pt idx="46">
                  <c:v>3.0272998284632231</c:v>
                </c:pt>
                <c:pt idx="47">
                  <c:v>3.0638387572885888</c:v>
                </c:pt>
                <c:pt idx="48">
                  <c:v>3.1003776861139545</c:v>
                </c:pt>
                <c:pt idx="49">
                  <c:v>3.1369166149393202</c:v>
                </c:pt>
                <c:pt idx="50">
                  <c:v>3.1734555437646859</c:v>
                </c:pt>
                <c:pt idx="51">
                  <c:v>3.2099944725900516</c:v>
                </c:pt>
                <c:pt idx="52">
                  <c:v>3.2465334014154172</c:v>
                </c:pt>
                <c:pt idx="53">
                  <c:v>3.2830723302407829</c:v>
                </c:pt>
                <c:pt idx="54">
                  <c:v>3.3196112590661486</c:v>
                </c:pt>
                <c:pt idx="55">
                  <c:v>3.3561501878915143</c:v>
                </c:pt>
                <c:pt idx="56">
                  <c:v>3.39268911671688</c:v>
                </c:pt>
                <c:pt idx="57">
                  <c:v>3.4292280455422457</c:v>
                </c:pt>
                <c:pt idx="58">
                  <c:v>3.4657669743676114</c:v>
                </c:pt>
                <c:pt idx="59">
                  <c:v>3.5023059031929771</c:v>
                </c:pt>
                <c:pt idx="60">
                  <c:v>3.5388448320183428</c:v>
                </c:pt>
                <c:pt idx="61">
                  <c:v>3.5753837608437085</c:v>
                </c:pt>
                <c:pt idx="62">
                  <c:v>3.6119226896690741</c:v>
                </c:pt>
                <c:pt idx="63">
                  <c:v>3.6484616184944398</c:v>
                </c:pt>
                <c:pt idx="64">
                  <c:v>3.6850005473198055</c:v>
                </c:pt>
                <c:pt idx="65">
                  <c:v>3.7215394761451712</c:v>
                </c:pt>
                <c:pt idx="66">
                  <c:v>3.7580784049705369</c:v>
                </c:pt>
                <c:pt idx="67">
                  <c:v>3.7946173337959026</c:v>
                </c:pt>
                <c:pt idx="68">
                  <c:v>3.8311562626212683</c:v>
                </c:pt>
                <c:pt idx="69">
                  <c:v>3.867695191446634</c:v>
                </c:pt>
                <c:pt idx="70">
                  <c:v>3.9042341202719997</c:v>
                </c:pt>
                <c:pt idx="71">
                  <c:v>3.9407730490973654</c:v>
                </c:pt>
                <c:pt idx="72">
                  <c:v>3.9773119779227311</c:v>
                </c:pt>
                <c:pt idx="73">
                  <c:v>4.0138509067480967</c:v>
                </c:pt>
                <c:pt idx="74">
                  <c:v>4.050389835573462</c:v>
                </c:pt>
                <c:pt idx="75">
                  <c:v>4.0869287643988272</c:v>
                </c:pt>
                <c:pt idx="76">
                  <c:v>4.1234676932241925</c:v>
                </c:pt>
                <c:pt idx="77">
                  <c:v>4.1600066220495577</c:v>
                </c:pt>
                <c:pt idx="78">
                  <c:v>4.196545550874923</c:v>
                </c:pt>
                <c:pt idx="79">
                  <c:v>4.2330844797002882</c:v>
                </c:pt>
                <c:pt idx="80">
                  <c:v>4.2696234085256535</c:v>
                </c:pt>
                <c:pt idx="81">
                  <c:v>4.3061623373510187</c:v>
                </c:pt>
                <c:pt idx="82">
                  <c:v>4.342701266176384</c:v>
                </c:pt>
                <c:pt idx="83">
                  <c:v>4.3792401950017492</c:v>
                </c:pt>
                <c:pt idx="84">
                  <c:v>4.4157791238271145</c:v>
                </c:pt>
                <c:pt idx="85">
                  <c:v>4.4523180526524797</c:v>
                </c:pt>
                <c:pt idx="86">
                  <c:v>4.488856981477845</c:v>
                </c:pt>
                <c:pt idx="87">
                  <c:v>4.5253959103032102</c:v>
                </c:pt>
                <c:pt idx="88">
                  <c:v>4.5619348391285754</c:v>
                </c:pt>
                <c:pt idx="89">
                  <c:v>4.5984737679539407</c:v>
                </c:pt>
                <c:pt idx="90">
                  <c:v>4.6350126967793059</c:v>
                </c:pt>
                <c:pt idx="91">
                  <c:v>4.6715516256046712</c:v>
                </c:pt>
                <c:pt idx="92">
                  <c:v>4.7080905544300364</c:v>
                </c:pt>
                <c:pt idx="93">
                  <c:v>4.7446294832554017</c:v>
                </c:pt>
                <c:pt idx="94">
                  <c:v>4.7811684120807669</c:v>
                </c:pt>
                <c:pt idx="95">
                  <c:v>4.8177073409061322</c:v>
                </c:pt>
                <c:pt idx="96">
                  <c:v>4.8542462697314974</c:v>
                </c:pt>
                <c:pt idx="97">
                  <c:v>4.8907851985568627</c:v>
                </c:pt>
                <c:pt idx="98">
                  <c:v>4.9273241273822279</c:v>
                </c:pt>
                <c:pt idx="99">
                  <c:v>4.9638630562075932</c:v>
                </c:pt>
              </c:numCache>
            </c:numRef>
          </c:xVal>
          <c:yVal>
            <c:numRef>
              <c:f>SimData!$AB$18:$AB$117</c:f>
              <c:numCache>
                <c:formatCode>0.000</c:formatCode>
                <c:ptCount val="100"/>
                <c:pt idx="0">
                  <c:v>4.461809445900939E-2</c:v>
                </c:pt>
                <c:pt idx="1">
                  <c:v>4.7462703446882575E-2</c:v>
                </c:pt>
                <c:pt idx="2">
                  <c:v>5.0179117276070342E-2</c:v>
                </c:pt>
                <c:pt idx="3">
                  <c:v>5.2771263422005193E-2</c:v>
                </c:pt>
                <c:pt idx="4">
                  <c:v>5.5254478763811232E-2</c:v>
                </c:pt>
                <c:pt idx="5">
                  <c:v>5.7654958702838703E-2</c:v>
                </c:pt>
                <c:pt idx="6">
                  <c:v>6.0008792674416743E-2</c:v>
                </c:pt>
                <c:pt idx="7">
                  <c:v>6.2360735457602047E-2</c:v>
                </c:pt>
                <c:pt idx="8">
                  <c:v>6.4762867705706093E-2</c:v>
                </c:pt>
                <c:pt idx="9">
                  <c:v>6.7273282370614834E-2</c:v>
                </c:pt>
                <c:pt idx="10">
                  <c:v>6.995489954293091E-2</c:v>
                </c:pt>
                <c:pt idx="11">
                  <c:v>7.2874465875660488E-2</c:v>
                </c:pt>
                <c:pt idx="12">
                  <c:v>7.6101742503162054E-2</c:v>
                </c:pt>
                <c:pt idx="13">
                  <c:v>7.9708833962282982E-2</c:v>
                </c:pt>
                <c:pt idx="14">
                  <c:v>8.3769566737296339E-2</c:v>
                </c:pt>
                <c:pt idx="15">
                  <c:v>8.8358795804747967E-2</c:v>
                </c:pt>
                <c:pt idx="16">
                  <c:v>9.355150604017981E-2</c:v>
                </c:pt>
                <c:pt idx="17">
                  <c:v>9.9421586054047689E-2</c:v>
                </c:pt>
                <c:pt idx="18">
                  <c:v>0.10604018616130102</c:v>
                </c:pt>
                <c:pt idx="19">
                  <c:v>0.1134736280250034</c:v>
                </c:pt>
                <c:pt idx="20">
                  <c:v>0.12178090590115466</c:v>
                </c:pt>
                <c:pt idx="21">
                  <c:v>0.13101089975872823</c:v>
                </c:pt>
                <c:pt idx="22">
                  <c:v>0.1411994974404398</c:v>
                </c:pt>
                <c:pt idx="23">
                  <c:v>0.15236688357311062</c:v>
                </c:pt>
                <c:pt idx="24">
                  <c:v>0.16451528473729279</c:v>
                </c:pt>
                <c:pt idx="25">
                  <c:v>0.17762745387601647</c:v>
                </c:pt>
                <c:pt idx="26">
                  <c:v>0.19166612747349562</c:v>
                </c:pt>
                <c:pt idx="27">
                  <c:v>0.20657459865335873</c:v>
                </c:pt>
                <c:pt idx="28">
                  <c:v>0.2222784271202943</c:v>
                </c:pt>
                <c:pt idx="29">
                  <c:v>0.23868816821339142</c:v>
                </c:pt>
                <c:pt idx="30">
                  <c:v>0.2557028679379027</c:v>
                </c:pt>
                <c:pt idx="31">
                  <c:v>0.27321395960765671</c:v>
                </c:pt>
                <c:pt idx="32">
                  <c:v>0.29110912931299698</c:v>
                </c:pt>
                <c:pt idx="33">
                  <c:v>0.30927570492915357</c:v>
                </c:pt>
                <c:pt idx="34">
                  <c:v>0.32760317190520949</c:v>
                </c:pt>
                <c:pt idx="35">
                  <c:v>0.34598452462635404</c:v>
                </c:pt>
                <c:pt idx="36">
                  <c:v>0.36431631205797321</c:v>
                </c:pt>
                <c:pt idx="37">
                  <c:v>0.38249741123957154</c:v>
                </c:pt>
                <c:pt idx="38">
                  <c:v>0.40042673883644914</c:v>
                </c:pt>
                <c:pt idx="39">
                  <c:v>0.41800026601315249</c:v>
                </c:pt>
                <c:pt idx="40">
                  <c:v>0.4351078152200632</c:v>
                </c:pt>
                <c:pt idx="41">
                  <c:v>0.4516301748630846</c:v>
                </c:pt>
                <c:pt idx="42">
                  <c:v>0.46743706253581957</c:v>
                </c:pt>
                <c:pt idx="43">
                  <c:v>0.48238640059688587</c:v>
                </c:pt>
                <c:pt idx="44">
                  <c:v>0.49632524732321615</c:v>
                </c:pt>
                <c:pt idx="45">
                  <c:v>0.50909256576840378</c:v>
                </c:pt>
                <c:pt idx="46">
                  <c:v>0.52052382695909705</c:v>
                </c:pt>
                <c:pt idx="47">
                  <c:v>0.53045725138350075</c:v>
                </c:pt>
                <c:pt idx="48">
                  <c:v>0.53874130960298061</c:v>
                </c:pt>
                <c:pt idx="49">
                  <c:v>0.54524294461029432</c:v>
                </c:pt>
                <c:pt idx="50">
                  <c:v>0.54985585887938571</c:v>
                </c:pt>
                <c:pt idx="51">
                  <c:v>0.55250813966317336</c:v>
                </c:pt>
                <c:pt idx="52">
                  <c:v>0.55316848668863239</c:v>
                </c:pt>
                <c:pt idx="53">
                  <c:v>0.55185036393549092</c:v>
                </c:pt>
                <c:pt idx="54">
                  <c:v>0.54861352465169344</c:v>
                </c:pt>
                <c:pt idx="55">
                  <c:v>0.54356255345058924</c:v>
                </c:pt>
                <c:pt idx="56">
                  <c:v>0.53684232109282437</c:v>
                </c:pt>
                <c:pt idx="57">
                  <c:v>0.52863053757892131</c:v>
                </c:pt>
                <c:pt idx="58">
                  <c:v>0.51912789008627969</c:v>
                </c:pt>
                <c:pt idx="59">
                  <c:v>0.50854652995272287</c:v>
                </c:pt>
                <c:pt idx="60">
                  <c:v>0.49709789024276912</c:v>
                </c:pt>
                <c:pt idx="61">
                  <c:v>0.48498093775829226</c:v>
                </c:pt>
                <c:pt idx="62">
                  <c:v>0.4723719646104465</c:v>
                </c:pt>
                <c:pt idx="63">
                  <c:v>0.4594168930014032</c:v>
                </c:pt>
                <c:pt idx="64">
                  <c:v>0.44622680949734661</c:v>
                </c:pt>
                <c:pt idx="65">
                  <c:v>0.43287708830325944</c:v>
                </c:pt>
                <c:pt idx="66">
                  <c:v>0.41941005069274884</c:v>
                </c:pt>
                <c:pt idx="67">
                  <c:v>0.40584069510086884</c:v>
                </c:pt>
                <c:pt idx="68">
                  <c:v>0.39216467772302255</c:v>
                </c:pt>
                <c:pt idx="69">
                  <c:v>0.37836747831925277</c:v>
                </c:pt>
                <c:pt idx="70">
                  <c:v>0.36443358608397974</c:v>
                </c:pt>
                <c:pt idx="71">
                  <c:v>0.35035459940059183</c:v>
                </c:pt>
                <c:pt idx="72">
                  <c:v>0.33613533961882502</c:v>
                </c:pt>
                <c:pt idx="73">
                  <c:v>0.32179739816452363</c:v>
                </c:pt>
                <c:pt idx="74">
                  <c:v>0.30737991681788535</c:v>
                </c:pt>
                <c:pt idx="75">
                  <c:v>0.29293778349024679</c:v>
                </c:pt>
                <c:pt idx="76">
                  <c:v>0.27853775334889236</c:v>
                </c:pt>
                <c:pt idx="77">
                  <c:v>0.26425323273084905</c:v>
                </c:pt>
                <c:pt idx="78">
                  <c:v>0.25015856493354671</c:v>
                </c:pt>
                <c:pt idx="79">
                  <c:v>0.23632362873866178</c:v>
                </c:pt>
                <c:pt idx="80">
                  <c:v>0.22280941953218952</c:v>
                </c:pt>
                <c:pt idx="81">
                  <c:v>0.20966506257258744</c:v>
                </c:pt>
                <c:pt idx="82">
                  <c:v>0.19692645087690772</c:v>
                </c:pt>
                <c:pt idx="83">
                  <c:v>0.18461644985761164</c:v>
                </c:pt>
                <c:pt idx="84">
                  <c:v>0.17274640430645888</c:v>
                </c:pt>
                <c:pt idx="85">
                  <c:v>0.16131854577218016</c:v>
                </c:pt>
                <c:pt idx="86">
                  <c:v>0.15032884049647077</c:v>
                </c:pt>
                <c:pt idx="87">
                  <c:v>0.13976983630040596</c:v>
                </c:pt>
                <c:pt idx="88">
                  <c:v>0.12963314606457033</c:v>
                </c:pt>
                <c:pt idx="89">
                  <c:v>0.11991132340234117</c:v>
                </c:pt>
                <c:pt idx="90">
                  <c:v>0.11059901808904629</c:v>
                </c:pt>
                <c:pt idx="91">
                  <c:v>0.10169342215220867</c:v>
                </c:pt>
                <c:pt idx="92">
                  <c:v>9.3194115018221765E-2</c:v>
                </c:pt>
                <c:pt idx="93">
                  <c:v>8.5102477738003432E-2</c:v>
                </c:pt>
                <c:pt idx="94">
                  <c:v>7.7420869578662704E-2</c:v>
                </c:pt>
                <c:pt idx="95">
                  <c:v>7.0151749182564921E-2</c:v>
                </c:pt>
                <c:pt idx="96">
                  <c:v>6.3296885719002535E-2</c:v>
                </c:pt>
                <c:pt idx="97">
                  <c:v>5.6856754040460103E-2</c:v>
                </c:pt>
                <c:pt idx="98">
                  <c:v>5.0830153051935216E-2</c:v>
                </c:pt>
                <c:pt idx="99">
                  <c:v>4.5214037935547881E-2</c:v>
                </c:pt>
              </c:numCache>
            </c:numRef>
          </c:yVal>
        </c:ser>
        <c:ser>
          <c:idx val="25"/>
          <c:order val="25"/>
          <c:tx>
            <c:strRef>
              <c:f>SimData!$AA$9</c:f>
              <c:strCache>
                <c:ptCount val="1"/>
                <c:pt idx="0">
                  <c:v>Variable 8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SimData!$AB$16</c:f>
                <c:numCache>
                  <c:formatCode>General</c:formatCode>
                  <c:ptCount val="1"/>
                  <c:pt idx="0">
                    <c:v>0.55279508860914073</c:v>
                  </c:pt>
                </c:numCache>
              </c:numRef>
            </c:minus>
            <c:spPr>
              <a:ln w="38100">
                <a:solidFill>
                  <a:srgbClr val="800080"/>
                </a:solidFill>
                <a:prstDash val="solid"/>
              </a:ln>
            </c:spPr>
          </c:errBars>
          <c:xVal>
            <c:numRef>
              <c:f>SimData!$AA$16</c:f>
              <c:numCache>
                <c:formatCode>0.000</c:formatCode>
                <c:ptCount val="1"/>
                <c:pt idx="0">
                  <c:v>3.2636408999266227</c:v>
                </c:pt>
              </c:numCache>
            </c:numRef>
          </c:xVal>
          <c:yVal>
            <c:numRef>
              <c:f>SimData!$AB$16</c:f>
              <c:numCache>
                <c:formatCode>0.000</c:formatCode>
                <c:ptCount val="1"/>
                <c:pt idx="0">
                  <c:v>0.55279508860914073</c:v>
                </c:pt>
              </c:numCache>
            </c:numRef>
          </c:yVal>
          <c:smooth val="1"/>
        </c:ser>
        <c:ser>
          <c:idx val="26"/>
          <c:order val="26"/>
          <c:tx>
            <c:strRef>
              <c:f>SimData!$AA$9</c:f>
              <c:strCache>
                <c:ptCount val="1"/>
                <c:pt idx="0">
                  <c:v>Variable 8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SimData!$AB$17</c:f>
                <c:numCache>
                  <c:formatCode>General</c:formatCode>
                  <c:ptCount val="1"/>
                  <c:pt idx="0">
                    <c:v>0.10526487081063002</c:v>
                  </c:pt>
                </c:numCache>
              </c:numRef>
            </c:minus>
            <c:spPr>
              <a:ln w="38100">
                <a:solidFill>
                  <a:srgbClr val="800080"/>
                </a:solidFill>
                <a:prstDash val="solid"/>
              </a:ln>
            </c:spPr>
          </c:errBars>
          <c:xVal>
            <c:numRef>
              <c:f>SimData!$AA$17</c:f>
              <c:numCache>
                <c:formatCode>0.000</c:formatCode>
                <c:ptCount val="1"/>
                <c:pt idx="0">
                  <c:v>4.6566972763433432</c:v>
                </c:pt>
              </c:numCache>
            </c:numRef>
          </c:xVal>
          <c:yVal>
            <c:numRef>
              <c:f>SimData!$AB$17</c:f>
              <c:numCache>
                <c:formatCode>0.000</c:formatCode>
                <c:ptCount val="1"/>
                <c:pt idx="0">
                  <c:v>0.10526487081063002</c:v>
                </c:pt>
              </c:numCache>
            </c:numRef>
          </c:yVal>
          <c:smooth val="1"/>
        </c:ser>
        <c:ser>
          <c:idx val="27"/>
          <c:order val="27"/>
          <c:tx>
            <c:strRef>
              <c:f>SimData!$AA$9</c:f>
              <c:strCache>
                <c:ptCount val="1"/>
                <c:pt idx="0">
                  <c:v>Variable 8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SimData!$AB$15</c:f>
                <c:numCache>
                  <c:formatCode>General</c:formatCode>
                  <c:ptCount val="1"/>
                  <c:pt idx="0">
                    <c:v>6.4728087329801273E-2</c:v>
                  </c:pt>
                </c:numCache>
              </c:numRef>
            </c:minus>
            <c:spPr>
              <a:ln w="38100">
                <a:solidFill>
                  <a:srgbClr val="800080"/>
                </a:solidFill>
                <a:prstDash val="solid"/>
              </a:ln>
            </c:spPr>
          </c:errBars>
          <c:xVal>
            <c:numRef>
              <c:f>SimData!$AA$15</c:f>
              <c:numCache>
                <c:formatCode>0.000</c:formatCode>
                <c:ptCount val="1"/>
                <c:pt idx="0">
                  <c:v>1.6383008453956136</c:v>
                </c:pt>
              </c:numCache>
            </c:numRef>
          </c:xVal>
          <c:yVal>
            <c:numRef>
              <c:f>SimData!$AB$15</c:f>
              <c:numCache>
                <c:formatCode>0.000</c:formatCode>
                <c:ptCount val="1"/>
                <c:pt idx="0">
                  <c:v>6.4728087329801273E-2</c:v>
                </c:pt>
              </c:numCache>
            </c:numRef>
          </c:yVal>
          <c:smooth val="1"/>
        </c:ser>
        <c:ser>
          <c:idx val="28"/>
          <c:order val="28"/>
          <c:tx>
            <c:strRef>
              <c:f>SimData!$AC$9</c:f>
              <c:strCache>
                <c:ptCount val="1"/>
                <c:pt idx="0">
                  <c:v>Variable 9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SimData!$AC$18:$AC$117</c:f>
              <c:numCache>
                <c:formatCode>0.000</c:formatCode>
                <c:ptCount val="100"/>
                <c:pt idx="0">
                  <c:v>1.3628862396218346</c:v>
                </c:pt>
                <c:pt idx="1">
                  <c:v>1.398887671168453</c:v>
                </c:pt>
                <c:pt idx="2">
                  <c:v>1.4348891027150714</c:v>
                </c:pt>
                <c:pt idx="3">
                  <c:v>1.4708905342616898</c:v>
                </c:pt>
                <c:pt idx="4">
                  <c:v>1.5068919658083082</c:v>
                </c:pt>
                <c:pt idx="5">
                  <c:v>1.5428933973549266</c:v>
                </c:pt>
                <c:pt idx="6">
                  <c:v>1.578894828901545</c:v>
                </c:pt>
                <c:pt idx="7">
                  <c:v>1.6148962604481634</c:v>
                </c:pt>
                <c:pt idx="8">
                  <c:v>1.6508976919947818</c:v>
                </c:pt>
                <c:pt idx="9">
                  <c:v>1.6868991235414001</c:v>
                </c:pt>
                <c:pt idx="10">
                  <c:v>1.7229005550880185</c:v>
                </c:pt>
                <c:pt idx="11">
                  <c:v>1.7589019866346369</c:v>
                </c:pt>
                <c:pt idx="12">
                  <c:v>1.7949034181812553</c:v>
                </c:pt>
                <c:pt idx="13">
                  <c:v>1.8309048497278737</c:v>
                </c:pt>
                <c:pt idx="14">
                  <c:v>1.8669062812744921</c:v>
                </c:pt>
                <c:pt idx="15">
                  <c:v>1.9029077128211105</c:v>
                </c:pt>
                <c:pt idx="16">
                  <c:v>1.9389091443677289</c:v>
                </c:pt>
                <c:pt idx="17">
                  <c:v>1.9749105759143473</c:v>
                </c:pt>
                <c:pt idx="18">
                  <c:v>2.0109120074609654</c:v>
                </c:pt>
                <c:pt idx="19">
                  <c:v>2.0469134390075836</c:v>
                </c:pt>
                <c:pt idx="20">
                  <c:v>2.0829148705542018</c:v>
                </c:pt>
                <c:pt idx="21">
                  <c:v>2.1189163021008199</c:v>
                </c:pt>
                <c:pt idx="22">
                  <c:v>2.1549177336474381</c:v>
                </c:pt>
                <c:pt idx="23">
                  <c:v>2.1909191651940563</c:v>
                </c:pt>
                <c:pt idx="24">
                  <c:v>2.2269205967406744</c:v>
                </c:pt>
                <c:pt idx="25">
                  <c:v>2.2629220282872926</c:v>
                </c:pt>
                <c:pt idx="26">
                  <c:v>2.2989234598339108</c:v>
                </c:pt>
                <c:pt idx="27">
                  <c:v>2.3349248913805289</c:v>
                </c:pt>
                <c:pt idx="28">
                  <c:v>2.3709263229271471</c:v>
                </c:pt>
                <c:pt idx="29">
                  <c:v>2.4069277544737653</c:v>
                </c:pt>
                <c:pt idx="30">
                  <c:v>2.4429291860203834</c:v>
                </c:pt>
                <c:pt idx="31">
                  <c:v>2.4789306175670016</c:v>
                </c:pt>
                <c:pt idx="32">
                  <c:v>2.5149320491136198</c:v>
                </c:pt>
                <c:pt idx="33">
                  <c:v>2.550933480660238</c:v>
                </c:pt>
                <c:pt idx="34">
                  <c:v>2.5869349122068561</c:v>
                </c:pt>
                <c:pt idx="35">
                  <c:v>2.6229363437534743</c:v>
                </c:pt>
                <c:pt idx="36">
                  <c:v>2.6589377753000925</c:v>
                </c:pt>
                <c:pt idx="37">
                  <c:v>2.6949392068467106</c:v>
                </c:pt>
                <c:pt idx="38">
                  <c:v>2.7309406383933288</c:v>
                </c:pt>
                <c:pt idx="39">
                  <c:v>2.766942069939947</c:v>
                </c:pt>
                <c:pt idx="40">
                  <c:v>2.8029435014865651</c:v>
                </c:pt>
                <c:pt idx="41">
                  <c:v>2.8389449330331833</c:v>
                </c:pt>
                <c:pt idx="42">
                  <c:v>2.8749463645798015</c:v>
                </c:pt>
                <c:pt idx="43">
                  <c:v>2.9109477961264196</c:v>
                </c:pt>
                <c:pt idx="44">
                  <c:v>2.9469492276730378</c:v>
                </c:pt>
                <c:pt idx="45">
                  <c:v>2.982950659219656</c:v>
                </c:pt>
                <c:pt idx="46">
                  <c:v>3.0189520907662741</c:v>
                </c:pt>
                <c:pt idx="47">
                  <c:v>3.0549535223128923</c:v>
                </c:pt>
                <c:pt idx="48">
                  <c:v>3.0909549538595105</c:v>
                </c:pt>
                <c:pt idx="49">
                  <c:v>3.1269563854061286</c:v>
                </c:pt>
                <c:pt idx="50">
                  <c:v>3.1629578169527468</c:v>
                </c:pt>
                <c:pt idx="51">
                  <c:v>3.198959248499365</c:v>
                </c:pt>
                <c:pt idx="52">
                  <c:v>3.2349606800459831</c:v>
                </c:pt>
                <c:pt idx="53">
                  <c:v>3.2709621115926013</c:v>
                </c:pt>
                <c:pt idx="54">
                  <c:v>3.3069635431392195</c:v>
                </c:pt>
                <c:pt idx="55">
                  <c:v>3.3429649746858376</c:v>
                </c:pt>
                <c:pt idx="56">
                  <c:v>3.3789664062324558</c:v>
                </c:pt>
                <c:pt idx="57">
                  <c:v>3.414967837779074</c:v>
                </c:pt>
                <c:pt idx="58">
                  <c:v>3.4509692693256921</c:v>
                </c:pt>
                <c:pt idx="59">
                  <c:v>3.4869707008723103</c:v>
                </c:pt>
                <c:pt idx="60">
                  <c:v>3.5229721324189285</c:v>
                </c:pt>
                <c:pt idx="61">
                  <c:v>3.5589735639655466</c:v>
                </c:pt>
                <c:pt idx="62">
                  <c:v>3.5949749955121648</c:v>
                </c:pt>
                <c:pt idx="63">
                  <c:v>3.630976427058783</c:v>
                </c:pt>
                <c:pt idx="64">
                  <c:v>3.6669778586054012</c:v>
                </c:pt>
                <c:pt idx="65">
                  <c:v>3.7029792901520193</c:v>
                </c:pt>
                <c:pt idx="66">
                  <c:v>3.7389807216986375</c:v>
                </c:pt>
                <c:pt idx="67">
                  <c:v>3.7749821532452557</c:v>
                </c:pt>
                <c:pt idx="68">
                  <c:v>3.8109835847918738</c:v>
                </c:pt>
                <c:pt idx="69">
                  <c:v>3.846985016338492</c:v>
                </c:pt>
                <c:pt idx="70">
                  <c:v>3.8829864478851102</c:v>
                </c:pt>
                <c:pt idx="71">
                  <c:v>3.9189878794317283</c:v>
                </c:pt>
                <c:pt idx="72">
                  <c:v>3.9549893109783465</c:v>
                </c:pt>
                <c:pt idx="73">
                  <c:v>3.9909907425249647</c:v>
                </c:pt>
                <c:pt idx="74">
                  <c:v>4.0269921740715828</c:v>
                </c:pt>
                <c:pt idx="75">
                  <c:v>4.0629936056182014</c:v>
                </c:pt>
                <c:pt idx="76">
                  <c:v>4.0989950371648201</c:v>
                </c:pt>
                <c:pt idx="77">
                  <c:v>4.1349964687114387</c:v>
                </c:pt>
                <c:pt idx="78">
                  <c:v>4.1709979002580573</c:v>
                </c:pt>
                <c:pt idx="79">
                  <c:v>4.2069993318046759</c:v>
                </c:pt>
                <c:pt idx="80">
                  <c:v>4.2430007633512945</c:v>
                </c:pt>
                <c:pt idx="81">
                  <c:v>4.2790021948979131</c:v>
                </c:pt>
                <c:pt idx="82">
                  <c:v>4.3150036264445317</c:v>
                </c:pt>
                <c:pt idx="83">
                  <c:v>4.3510050579911503</c:v>
                </c:pt>
                <c:pt idx="84">
                  <c:v>4.3870064895377689</c:v>
                </c:pt>
                <c:pt idx="85">
                  <c:v>4.4230079210843876</c:v>
                </c:pt>
                <c:pt idx="86">
                  <c:v>4.4590093526310062</c:v>
                </c:pt>
                <c:pt idx="87">
                  <c:v>4.4950107841776248</c:v>
                </c:pt>
                <c:pt idx="88">
                  <c:v>4.5310122157242434</c:v>
                </c:pt>
                <c:pt idx="89">
                  <c:v>4.567013647270862</c:v>
                </c:pt>
                <c:pt idx="90">
                  <c:v>4.6030150788174806</c:v>
                </c:pt>
                <c:pt idx="91">
                  <c:v>4.6390165103640992</c:v>
                </c:pt>
                <c:pt idx="92">
                  <c:v>4.6750179419107178</c:v>
                </c:pt>
                <c:pt idx="93">
                  <c:v>4.7110193734573365</c:v>
                </c:pt>
                <c:pt idx="94">
                  <c:v>4.7470208050039551</c:v>
                </c:pt>
                <c:pt idx="95">
                  <c:v>4.7830222365505737</c:v>
                </c:pt>
                <c:pt idx="96">
                  <c:v>4.8190236680971923</c:v>
                </c:pt>
                <c:pt idx="97">
                  <c:v>4.8550250996438109</c:v>
                </c:pt>
                <c:pt idx="98">
                  <c:v>4.8910265311904295</c:v>
                </c:pt>
                <c:pt idx="99">
                  <c:v>4.9270279627370481</c:v>
                </c:pt>
              </c:numCache>
            </c:numRef>
          </c:xVal>
          <c:yVal>
            <c:numRef>
              <c:f>SimData!$AD$18:$AD$117</c:f>
              <c:numCache>
                <c:formatCode>0.000</c:formatCode>
                <c:ptCount val="100"/>
                <c:pt idx="0">
                  <c:v>2.8278345657717707E-2</c:v>
                </c:pt>
                <c:pt idx="1">
                  <c:v>2.9118122257738868E-2</c:v>
                </c:pt>
                <c:pt idx="2">
                  <c:v>2.963619521483369E-2</c:v>
                </c:pt>
                <c:pt idx="3">
                  <c:v>2.9867337248802372E-2</c:v>
                </c:pt>
                <c:pt idx="4">
                  <c:v>2.9875419476988831E-2</c:v>
                </c:pt>
                <c:pt idx="5">
                  <c:v>2.9752284012364318E-2</c:v>
                </c:pt>
                <c:pt idx="6">
                  <c:v>2.9614735185052102E-2</c:v>
                </c:pt>
                <c:pt idx="7">
                  <c:v>2.959991069096822E-2</c:v>
                </c:pt>
                <c:pt idx="8">
                  <c:v>2.9859445270367938E-2</c:v>
                </c:pt>
                <c:pt idx="9">
                  <c:v>3.0552941938628893E-2</c:v>
                </c:pt>
                <c:pt idx="10">
                  <c:v>3.1841309358788067E-2</c:v>
                </c:pt>
                <c:pt idx="11">
                  <c:v>3.3880506387638641E-2</c:v>
                </c:pt>
                <c:pt idx="12">
                  <c:v>3.6816160969215354E-2</c:v>
                </c:pt>
                <c:pt idx="13">
                  <c:v>4.0779410820807431E-2</c:v>
                </c:pt>
                <c:pt idx="14">
                  <c:v>4.5884161883553334E-2</c:v>
                </c:pt>
                <c:pt idx="15">
                  <c:v>5.2225793242567424E-2</c:v>
                </c:pt>
                <c:pt idx="16">
                  <c:v>5.988117041095644E-2</c:v>
                </c:pt>
                <c:pt idx="17">
                  <c:v>6.8909678012043715E-2</c:v>
                </c:pt>
                <c:pt idx="18">
                  <c:v>7.9354862067412102E-2</c:v>
                </c:pt>
                <c:pt idx="19">
                  <c:v>9.1246193537628889E-2</c:v>
                </c:pt>
                <c:pt idx="20">
                  <c:v>0.10460043840551998</c:v>
                </c:pt>
                <c:pt idx="21">
                  <c:v>0.11942215245159818</c:v>
                </c:pt>
                <c:pt idx="22">
                  <c:v>0.13570291413417215</c:v>
                </c:pt>
                <c:pt idx="23">
                  <c:v>0.15341906486872631</c:v>
                </c:pt>
                <c:pt idx="24">
                  <c:v>0.1725279345116785</c:v>
                </c:pt>
                <c:pt idx="25">
                  <c:v>0.19296277573350193</c:v>
                </c:pt>
                <c:pt idx="26">
                  <c:v>0.21462689117377401</c:v>
                </c:pt>
                <c:pt idx="27">
                  <c:v>0.23738768146218028</c:v>
                </c:pt>
                <c:pt idx="28">
                  <c:v>0.26107153464055299</c:v>
                </c:pt>
                <c:pt idx="29">
                  <c:v>0.28546058080443187</c:v>
                </c:pt>
                <c:pt idx="30">
                  <c:v>0.31029231621012771</c:v>
                </c:pt>
                <c:pt idx="31">
                  <c:v>0.33526293545265023</c:v>
                </c:pt>
                <c:pt idx="32">
                  <c:v>0.36003489287053042</c:v>
                </c:pt>
                <c:pt idx="33">
                  <c:v>0.38424876252244539</c:v>
                </c:pt>
                <c:pt idx="34">
                  <c:v>0.40753892320609786</c:v>
                </c:pt>
                <c:pt idx="35">
                  <c:v>0.42955202825628741</c:v>
                </c:pt>
                <c:pt idx="36">
                  <c:v>0.4499667130015963</c:v>
                </c:pt>
                <c:pt idx="37">
                  <c:v>0.46851263360489753</c:v>
                </c:pt>
                <c:pt idx="38">
                  <c:v>0.48498679572580206</c:v>
                </c:pt>
                <c:pt idx="39">
                  <c:v>0.49926526839790136</c:v>
                </c:pt>
                <c:pt idx="40">
                  <c:v>0.51130879538379503</c:v>
                </c:pt>
                <c:pt idx="41">
                  <c:v>0.52116147369881372</c:v>
                </c:pt>
                <c:pt idx="42">
                  <c:v>0.52894248308662706</c:v>
                </c:pt>
                <c:pt idx="43">
                  <c:v>0.53483170427936577</c:v>
                </c:pt>
                <c:pt idx="44">
                  <c:v>0.53905082758527201</c:v>
                </c:pt>
                <c:pt idx="45">
                  <c:v>0.54184210596552973</c:v>
                </c:pt>
                <c:pt idx="46">
                  <c:v>0.54344715942156407</c:v>
                </c:pt>
                <c:pt idx="47">
                  <c:v>0.54408815006691902</c:v>
                </c:pt>
                <c:pt idx="48">
                  <c:v>0.54395323598731937</c:v>
                </c:pt>
                <c:pt idx="49">
                  <c:v>0.5431875465556939</c:v>
                </c:pt>
                <c:pt idx="50">
                  <c:v>0.54189011216426974</c:v>
                </c:pt>
                <c:pt idx="51">
                  <c:v>0.54011635714100614</c:v>
                </c:pt>
                <c:pt idx="52">
                  <c:v>0.5378850522833668</c:v>
                </c:pt>
                <c:pt idx="53">
                  <c:v>0.53518812435878771</c:v>
                </c:pt>
                <c:pt idx="54">
                  <c:v>0.53200149483731507</c:v>
                </c:pt>
                <c:pt idx="55">
                  <c:v>0.52829518191992941</c:v>
                </c:pt>
                <c:pt idx="56">
                  <c:v>0.52404121551872118</c:v>
                </c:pt>
                <c:pt idx="57">
                  <c:v>0.51921841496209664</c:v>
                </c:pt>
                <c:pt idx="58">
                  <c:v>0.51381367337000328</c:v>
                </c:pt>
                <c:pt idx="59">
                  <c:v>0.50781998596598632</c:v>
                </c:pt>
                <c:pt idx="60">
                  <c:v>0.5012319679363294</c:v>
                </c:pt>
                <c:pt idx="61">
                  <c:v>0.49403996857514176</c:v>
                </c:pt>
                <c:pt idx="62">
                  <c:v>0.48622406772358401</c:v>
                </c:pt>
                <c:pt idx="63">
                  <c:v>0.47774923116874624</c:v>
                </c:pt>
                <c:pt idx="64">
                  <c:v>0.46856272087950862</c:v>
                </c:pt>
                <c:pt idx="65">
                  <c:v>0.45859453835225839</c:v>
                </c:pt>
                <c:pt idx="66">
                  <c:v>0.44776126996120624</c:v>
                </c:pt>
                <c:pt idx="67">
                  <c:v>0.43597325135627385</c:v>
                </c:pt>
                <c:pt idx="68">
                  <c:v>0.42314452267570596</c:v>
                </c:pt>
                <c:pt idx="69">
                  <c:v>0.40920465353184299</c:v>
                </c:pt>
                <c:pt idx="70">
                  <c:v>0.39411121715067415</c:v>
                </c:pt>
                <c:pt idx="71">
                  <c:v>0.37786152041148247</c:v>
                </c:pt>
                <c:pt idx="72">
                  <c:v>0.36050217493983888</c:v>
                </c:pt>
                <c:pt idx="73">
                  <c:v>0.34213523501169341</c:v>
                </c:pt>
                <c:pt idx="74">
                  <c:v>0.32291992553390381</c:v>
                </c:pt>
                <c:pt idx="75">
                  <c:v>0.30306941349431571</c:v>
                </c:pt>
                <c:pt idx="76">
                  <c:v>0.28284259553762869</c:v>
                </c:pt>
                <c:pt idx="77">
                  <c:v>0.26253142320359946</c:v>
                </c:pt>
                <c:pt idx="78">
                  <c:v>0.24244479715661507</c:v>
                </c:pt>
                <c:pt idx="79">
                  <c:v>0.2228904643552129</c:v>
                </c:pt>
                <c:pt idx="80">
                  <c:v>0.20415659117203605</c:v>
                </c:pt>
                <c:pt idx="81">
                  <c:v>0.18649472635955777</c:v>
                </c:pt>
                <c:pt idx="82">
                  <c:v>0.17010570435156946</c:v>
                </c:pt>
                <c:pt idx="83">
                  <c:v>0.15512969580825345</c:v>
                </c:pt>
                <c:pt idx="84">
                  <c:v>0.14164113899884803</c:v>
                </c:pt>
                <c:pt idx="85">
                  <c:v>0.12964875053916039</c:v>
                </c:pt>
                <c:pt idx="86">
                  <c:v>0.11910029077359532</c:v>
                </c:pt>
                <c:pt idx="87">
                  <c:v>0.10989131453112827</c:v>
                </c:pt>
                <c:pt idx="88">
                  <c:v>0.10187682167851857</c:v>
                </c:pt>
                <c:pt idx="89">
                  <c:v>9.4884559737058255E-2</c:v>
                </c:pt>
                <c:pt idx="90">
                  <c:v>8.8728723502839252E-2</c:v>
                </c:pt>
                <c:pt idx="91">
                  <c:v>8.3222922796462692E-2</c:v>
                </c:pt>
                <c:pt idx="92">
                  <c:v>7.8191512584941711E-2</c:v>
                </c:pt>
                <c:pt idx="93">
                  <c:v>7.3478656356043948E-2</c:v>
                </c:pt>
                <c:pt idx="94">
                  <c:v>6.8954781733886444E-2</c:v>
                </c:pt>
                <c:pt idx="95">
                  <c:v>6.4520352569289272E-2</c:v>
                </c:pt>
                <c:pt idx="96">
                  <c:v>6.0107101092626326E-2</c:v>
                </c:pt>
                <c:pt idx="97">
                  <c:v>5.5677026141712084E-2</c:v>
                </c:pt>
                <c:pt idx="98">
                  <c:v>5.1219568203383609E-2</c:v>
                </c:pt>
                <c:pt idx="99">
                  <c:v>4.6747425362261785E-2</c:v>
                </c:pt>
              </c:numCache>
            </c:numRef>
          </c:yVal>
        </c:ser>
        <c:ser>
          <c:idx val="29"/>
          <c:order val="29"/>
          <c:tx>
            <c:strRef>
              <c:f>SimData!$AC$9</c:f>
              <c:strCache>
                <c:ptCount val="1"/>
                <c:pt idx="0">
                  <c:v>Variable 9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SimData!$AD$16</c:f>
                <c:numCache>
                  <c:formatCode>General</c:formatCode>
                  <c:ptCount val="1"/>
                  <c:pt idx="0">
                    <c:v>0.53608697863966326</c:v>
                  </c:pt>
                </c:numCache>
              </c:numRef>
            </c:minus>
            <c:spPr>
              <a:ln w="38100">
                <a:solidFill>
                  <a:srgbClr val="333399"/>
                </a:solidFill>
                <a:prstDash val="solid"/>
              </a:ln>
            </c:spPr>
          </c:errBars>
          <c:xVal>
            <c:numRef>
              <c:f>SimData!$AC$16</c:f>
              <c:numCache>
                <c:formatCode>0.000</c:formatCode>
                <c:ptCount val="1"/>
                <c:pt idx="0">
                  <c:v>3.2596496890955664</c:v>
                </c:pt>
              </c:numCache>
            </c:numRef>
          </c:xVal>
          <c:yVal>
            <c:numRef>
              <c:f>SimData!$AD$16</c:f>
              <c:numCache>
                <c:formatCode>0.000</c:formatCode>
                <c:ptCount val="1"/>
                <c:pt idx="0">
                  <c:v>0.53608697863966326</c:v>
                </c:pt>
              </c:numCache>
            </c:numRef>
          </c:yVal>
          <c:smooth val="1"/>
        </c:ser>
        <c:ser>
          <c:idx val="30"/>
          <c:order val="30"/>
          <c:tx>
            <c:strRef>
              <c:f>SimData!$AC$9</c:f>
              <c:strCache>
                <c:ptCount val="1"/>
                <c:pt idx="0">
                  <c:v>Variable 9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SimData!$AD$17</c:f>
                <c:numCache>
                  <c:formatCode>General</c:formatCode>
                  <c:ptCount val="1"/>
                  <c:pt idx="0">
                    <c:v>7.667663681455382E-2</c:v>
                  </c:pt>
                </c:numCache>
              </c:numRef>
            </c:minus>
            <c:spPr>
              <a:ln w="38100">
                <a:solidFill>
                  <a:srgbClr val="333399"/>
                </a:solidFill>
                <a:prstDash val="solid"/>
              </a:ln>
            </c:spPr>
          </c:errBars>
          <c:xVal>
            <c:numRef>
              <c:f>SimData!$AC$17</c:f>
              <c:numCache>
                <c:formatCode>0.000</c:formatCode>
                <c:ptCount val="1"/>
                <c:pt idx="0">
                  <c:v>4.6863784896761844</c:v>
                </c:pt>
              </c:numCache>
            </c:numRef>
          </c:xVal>
          <c:yVal>
            <c:numRef>
              <c:f>SimData!$AD$17</c:f>
              <c:numCache>
                <c:formatCode>0.000</c:formatCode>
                <c:ptCount val="1"/>
                <c:pt idx="0">
                  <c:v>7.667663681455382E-2</c:v>
                </c:pt>
              </c:numCache>
            </c:numRef>
          </c:yVal>
          <c:smooth val="1"/>
        </c:ser>
        <c:ser>
          <c:idx val="31"/>
          <c:order val="31"/>
          <c:tx>
            <c:strRef>
              <c:f>SimData!$AC$9</c:f>
              <c:strCache>
                <c:ptCount val="1"/>
                <c:pt idx="0">
                  <c:v>Variable 9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SimData!$AD$15</c:f>
                <c:numCache>
                  <c:formatCode>General</c:formatCode>
                  <c:ptCount val="1"/>
                  <c:pt idx="0">
                    <c:v>0.11401125429943199</c:v>
                  </c:pt>
                </c:numCache>
              </c:numRef>
            </c:minus>
            <c:spPr>
              <a:ln w="38100">
                <a:solidFill>
                  <a:srgbClr val="333399"/>
                </a:solidFill>
                <a:prstDash val="solid"/>
              </a:ln>
            </c:spPr>
          </c:errBars>
          <c:xVal>
            <c:numRef>
              <c:f>SimData!$AC$15</c:f>
              <c:numCache>
                <c:formatCode>0.000</c:formatCode>
                <c:ptCount val="1"/>
                <c:pt idx="0">
                  <c:v>2.1061802898415456</c:v>
                </c:pt>
              </c:numCache>
            </c:numRef>
          </c:xVal>
          <c:yVal>
            <c:numRef>
              <c:f>SimData!$AD$15</c:f>
              <c:numCache>
                <c:formatCode>0.000</c:formatCode>
                <c:ptCount val="1"/>
                <c:pt idx="0">
                  <c:v>0.11401125429943199</c:v>
                </c:pt>
              </c:numCache>
            </c:numRef>
          </c:yVal>
          <c:smooth val="1"/>
        </c:ser>
        <c:ser>
          <c:idx val="32"/>
          <c:order val="32"/>
          <c:tx>
            <c:strRef>
              <c:f>SimData!$AE$9</c:f>
              <c:strCache>
                <c:ptCount val="1"/>
                <c:pt idx="0">
                  <c:v>Variable 10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SimData!$AE$18:$AE$117</c:f>
              <c:numCache>
                <c:formatCode>0.000</c:formatCode>
                <c:ptCount val="100"/>
                <c:pt idx="0">
                  <c:v>1.7777084952693691</c:v>
                </c:pt>
                <c:pt idx="1">
                  <c:v>1.8149984289054808</c:v>
                </c:pt>
                <c:pt idx="2">
                  <c:v>1.8522883625415925</c:v>
                </c:pt>
                <c:pt idx="3">
                  <c:v>1.8895782961777041</c:v>
                </c:pt>
                <c:pt idx="4">
                  <c:v>1.9268682298138158</c:v>
                </c:pt>
                <c:pt idx="5">
                  <c:v>1.9641581634499274</c:v>
                </c:pt>
                <c:pt idx="6">
                  <c:v>2.0014480970860391</c:v>
                </c:pt>
                <c:pt idx="7">
                  <c:v>2.038738030722151</c:v>
                </c:pt>
                <c:pt idx="8">
                  <c:v>2.0760279643582629</c:v>
                </c:pt>
                <c:pt idx="9">
                  <c:v>2.1133178979943747</c:v>
                </c:pt>
                <c:pt idx="10">
                  <c:v>2.1506078316304866</c:v>
                </c:pt>
                <c:pt idx="11">
                  <c:v>2.1878977652665985</c:v>
                </c:pt>
                <c:pt idx="12">
                  <c:v>2.2251876989027104</c:v>
                </c:pt>
                <c:pt idx="13">
                  <c:v>2.2624776325388223</c:v>
                </c:pt>
                <c:pt idx="14">
                  <c:v>2.2997675661749342</c:v>
                </c:pt>
                <c:pt idx="15">
                  <c:v>2.337057499811046</c:v>
                </c:pt>
                <c:pt idx="16">
                  <c:v>2.3743474334471579</c:v>
                </c:pt>
                <c:pt idx="17">
                  <c:v>2.4116373670832698</c:v>
                </c:pt>
                <c:pt idx="18">
                  <c:v>2.4489273007193817</c:v>
                </c:pt>
                <c:pt idx="19">
                  <c:v>2.4862172343554936</c:v>
                </c:pt>
                <c:pt idx="20">
                  <c:v>2.5235071679916055</c:v>
                </c:pt>
                <c:pt idx="21">
                  <c:v>2.5607971016277173</c:v>
                </c:pt>
                <c:pt idx="22">
                  <c:v>2.5980870352638292</c:v>
                </c:pt>
                <c:pt idx="23">
                  <c:v>2.6353769688999411</c:v>
                </c:pt>
                <c:pt idx="24">
                  <c:v>2.672666902536053</c:v>
                </c:pt>
                <c:pt idx="25">
                  <c:v>2.7099568361721649</c:v>
                </c:pt>
                <c:pt idx="26">
                  <c:v>2.7472467698082768</c:v>
                </c:pt>
                <c:pt idx="27">
                  <c:v>2.7845367034443886</c:v>
                </c:pt>
                <c:pt idx="28">
                  <c:v>2.8218266370805005</c:v>
                </c:pt>
                <c:pt idx="29">
                  <c:v>2.8591165707166124</c:v>
                </c:pt>
                <c:pt idx="30">
                  <c:v>2.8964065043527243</c:v>
                </c:pt>
                <c:pt idx="31">
                  <c:v>2.9336964379888362</c:v>
                </c:pt>
                <c:pt idx="32">
                  <c:v>2.9709863716249481</c:v>
                </c:pt>
                <c:pt idx="33">
                  <c:v>3.0082763052610599</c:v>
                </c:pt>
                <c:pt idx="34">
                  <c:v>3.0455662388971718</c:v>
                </c:pt>
                <c:pt idx="35">
                  <c:v>3.0828561725332837</c:v>
                </c:pt>
                <c:pt idx="36">
                  <c:v>3.1201461061693956</c:v>
                </c:pt>
                <c:pt idx="37">
                  <c:v>3.1574360398055075</c:v>
                </c:pt>
                <c:pt idx="38">
                  <c:v>3.1947259734416193</c:v>
                </c:pt>
                <c:pt idx="39">
                  <c:v>3.2320159070777312</c:v>
                </c:pt>
                <c:pt idx="40">
                  <c:v>3.2693058407138431</c:v>
                </c:pt>
                <c:pt idx="41">
                  <c:v>3.306595774349955</c:v>
                </c:pt>
                <c:pt idx="42">
                  <c:v>3.3438857079860669</c:v>
                </c:pt>
                <c:pt idx="43">
                  <c:v>3.3811756416221788</c:v>
                </c:pt>
                <c:pt idx="44">
                  <c:v>3.4184655752582906</c:v>
                </c:pt>
                <c:pt idx="45">
                  <c:v>3.4557555088944025</c:v>
                </c:pt>
                <c:pt idx="46">
                  <c:v>3.4930454425305144</c:v>
                </c:pt>
                <c:pt idx="47">
                  <c:v>3.5303353761666263</c:v>
                </c:pt>
                <c:pt idx="48">
                  <c:v>3.5676253098027382</c:v>
                </c:pt>
                <c:pt idx="49">
                  <c:v>3.6049152434388501</c:v>
                </c:pt>
                <c:pt idx="50">
                  <c:v>3.6422051770749619</c:v>
                </c:pt>
                <c:pt idx="51">
                  <c:v>3.6794951107110738</c:v>
                </c:pt>
                <c:pt idx="52">
                  <c:v>3.7167850443471857</c:v>
                </c:pt>
                <c:pt idx="53">
                  <c:v>3.7540749779832976</c:v>
                </c:pt>
                <c:pt idx="54">
                  <c:v>3.7913649116194095</c:v>
                </c:pt>
                <c:pt idx="55">
                  <c:v>3.8286548452555214</c:v>
                </c:pt>
                <c:pt idx="56">
                  <c:v>3.8659447788916332</c:v>
                </c:pt>
                <c:pt idx="57">
                  <c:v>3.9032347125277451</c:v>
                </c:pt>
                <c:pt idx="58">
                  <c:v>3.940524646163857</c:v>
                </c:pt>
                <c:pt idx="59">
                  <c:v>3.9778145797999689</c:v>
                </c:pt>
                <c:pt idx="60">
                  <c:v>4.0151045134360803</c:v>
                </c:pt>
                <c:pt idx="61">
                  <c:v>4.0523944470721922</c:v>
                </c:pt>
                <c:pt idx="62">
                  <c:v>4.0896843807083041</c:v>
                </c:pt>
                <c:pt idx="63">
                  <c:v>4.126974314344416</c:v>
                </c:pt>
                <c:pt idx="64">
                  <c:v>4.1642642479805279</c:v>
                </c:pt>
                <c:pt idx="65">
                  <c:v>4.2015541816166397</c:v>
                </c:pt>
                <c:pt idx="66">
                  <c:v>4.2388441152527516</c:v>
                </c:pt>
                <c:pt idx="67">
                  <c:v>4.2761340488888635</c:v>
                </c:pt>
                <c:pt idx="68">
                  <c:v>4.3134239825249754</c:v>
                </c:pt>
                <c:pt idx="69">
                  <c:v>4.3507139161610873</c:v>
                </c:pt>
                <c:pt idx="70">
                  <c:v>4.3880038497971992</c:v>
                </c:pt>
                <c:pt idx="71">
                  <c:v>4.425293783433311</c:v>
                </c:pt>
                <c:pt idx="72">
                  <c:v>4.4625837170694229</c:v>
                </c:pt>
                <c:pt idx="73">
                  <c:v>4.4998736507055348</c:v>
                </c:pt>
                <c:pt idx="74">
                  <c:v>4.5371635843416467</c:v>
                </c:pt>
                <c:pt idx="75">
                  <c:v>4.5744535179777586</c:v>
                </c:pt>
                <c:pt idx="76">
                  <c:v>4.6117434516138704</c:v>
                </c:pt>
                <c:pt idx="77">
                  <c:v>4.6490333852499823</c:v>
                </c:pt>
                <c:pt idx="78">
                  <c:v>4.6863233188860942</c:v>
                </c:pt>
                <c:pt idx="79">
                  <c:v>4.7236132525222061</c:v>
                </c:pt>
                <c:pt idx="80">
                  <c:v>4.760903186158318</c:v>
                </c:pt>
                <c:pt idx="81">
                  <c:v>4.7981931197944299</c:v>
                </c:pt>
                <c:pt idx="82">
                  <c:v>4.8354830534305417</c:v>
                </c:pt>
                <c:pt idx="83">
                  <c:v>4.8727729870666536</c:v>
                </c:pt>
                <c:pt idx="84">
                  <c:v>4.9100629207027655</c:v>
                </c:pt>
                <c:pt idx="85">
                  <c:v>4.9473528543388774</c:v>
                </c:pt>
                <c:pt idx="86">
                  <c:v>4.9846427879749893</c:v>
                </c:pt>
                <c:pt idx="87">
                  <c:v>5.0219327216111012</c:v>
                </c:pt>
                <c:pt idx="88">
                  <c:v>5.059222655247213</c:v>
                </c:pt>
                <c:pt idx="89">
                  <c:v>5.0965125888833249</c:v>
                </c:pt>
                <c:pt idx="90">
                  <c:v>5.1338025225194368</c:v>
                </c:pt>
                <c:pt idx="91">
                  <c:v>5.1710924561555487</c:v>
                </c:pt>
                <c:pt idx="92">
                  <c:v>5.2083823897916606</c:v>
                </c:pt>
                <c:pt idx="93">
                  <c:v>5.2456723234277725</c:v>
                </c:pt>
                <c:pt idx="94">
                  <c:v>5.2829622570638843</c:v>
                </c:pt>
                <c:pt idx="95">
                  <c:v>5.3202521906999962</c:v>
                </c:pt>
                <c:pt idx="96">
                  <c:v>5.3575421243361081</c:v>
                </c:pt>
                <c:pt idx="97">
                  <c:v>5.39483205797222</c:v>
                </c:pt>
                <c:pt idx="98">
                  <c:v>5.4321219916083319</c:v>
                </c:pt>
                <c:pt idx="99">
                  <c:v>5.4694119252444438</c:v>
                </c:pt>
              </c:numCache>
            </c:numRef>
          </c:xVal>
          <c:yVal>
            <c:numRef>
              <c:f>SimData!$AF$18:$AF$117</c:f>
              <c:numCache>
                <c:formatCode>0.000</c:formatCode>
                <c:ptCount val="100"/>
                <c:pt idx="0">
                  <c:v>8.6190768943997756E-2</c:v>
                </c:pt>
                <c:pt idx="1">
                  <c:v>9.7137184380252983E-2</c:v>
                </c:pt>
                <c:pt idx="2">
                  <c:v>0.10867266369590013</c:v>
                </c:pt>
                <c:pt idx="3">
                  <c:v>0.12072245303155972</c:v>
                </c:pt>
                <c:pt idx="4">
                  <c:v>0.13319595638592052</c:v>
                </c:pt>
                <c:pt idx="5">
                  <c:v>0.14598798468923888</c:v>
                </c:pt>
                <c:pt idx="6">
                  <c:v>0.15898185406350407</c:v>
                </c:pt>
                <c:pt idx="7">
                  <c:v>0.1720545501010754</c:v>
                </c:pt>
                <c:pt idx="8">
                  <c:v>0.18508385332368174</c:v>
                </c:pt>
                <c:pt idx="9">
                  <c:v>0.19795695175977979</c:v>
                </c:pt>
                <c:pt idx="10">
                  <c:v>0.21057971580123749</c:v>
                </c:pt>
                <c:pt idx="11">
                  <c:v>0.22288554754655548</c:v>
                </c:pt>
                <c:pt idx="12">
                  <c:v>0.23484260029161277</c:v>
                </c:pt>
                <c:pt idx="13">
                  <c:v>0.24645822906904025</c:v>
                </c:pt>
                <c:pt idx="14">
                  <c:v>0.25777978444205274</c:v>
                </c:pt>
                <c:pt idx="15">
                  <c:v>0.2688912705727568</c:v>
                </c:pt>
                <c:pt idx="16">
                  <c:v>0.27990589813467465</c:v>
                </c:pt>
                <c:pt idx="17">
                  <c:v>0.29095509770192146</c:v>
                </c:pt>
                <c:pt idx="18">
                  <c:v>0.30217503893866732</c:v>
                </c:pt>
                <c:pt idx="19">
                  <c:v>0.31369205201012185</c:v>
                </c:pt>
                <c:pt idx="20">
                  <c:v>0.32560851619155995</c:v>
                </c:pt>
                <c:pt idx="21">
                  <c:v>0.33799074023461995</c:v>
                </c:pt>
                <c:pt idx="22">
                  <c:v>0.35086011468831479</c:v>
                </c:pt>
                <c:pt idx="23">
                  <c:v>0.36418840387690576</c:v>
                </c:pt>
                <c:pt idx="24">
                  <c:v>0.37789752607961125</c:v>
                </c:pt>
                <c:pt idx="25">
                  <c:v>0.39186362275035319</c:v>
                </c:pt>
                <c:pt idx="26">
                  <c:v>0.40592472414805753</c:v>
                </c:pt>
                <c:pt idx="27">
                  <c:v>0.41989095352088779</c:v>
                </c:pt>
                <c:pt idx="28">
                  <c:v>0.43355602723452641</c:v>
                </c:pt>
                <c:pt idx="29">
                  <c:v>0.44670882429264669</c:v>
                </c:pt>
                <c:pt idx="30">
                  <c:v>0.45914399909267861</c:v>
                </c:pt>
                <c:pt idx="31">
                  <c:v>0.47067094473633425</c:v>
                </c:pt>
                <c:pt idx="32">
                  <c:v>0.4811208041777601</c:v>
                </c:pt>
                <c:pt idx="33">
                  <c:v>0.49035158662159239</c:v>
                </c:pt>
                <c:pt idx="34">
                  <c:v>0.49825169965359628</c:v>
                </c:pt>
                <c:pt idx="35">
                  <c:v>0.50474230333985282</c:v>
                </c:pt>
                <c:pt idx="36">
                  <c:v>0.50977882019509979</c:v>
                </c:pt>
                <c:pt idx="37">
                  <c:v>0.51335172691254283</c:v>
                </c:pt>
                <c:pt idx="38">
                  <c:v>0.51548647904565204</c:v>
                </c:pt>
                <c:pt idx="39">
                  <c:v>0.51624216805766399</c:v>
                </c:pt>
                <c:pt idx="40">
                  <c:v>0.5157083698003867</c:v>
                </c:pt>
                <c:pt idx="41">
                  <c:v>0.51399967941130142</c:v>
                </c:pt>
                <c:pt idx="42">
                  <c:v>0.51124766331638827</c:v>
                </c:pt>
                <c:pt idx="43">
                  <c:v>0.50759036814749181</c:v>
                </c:pt>
                <c:pt idx="44">
                  <c:v>0.50316003588904479</c:v>
                </c:pt>
                <c:pt idx="45">
                  <c:v>0.49807017905758322</c:v>
                </c:pt>
                <c:pt idx="46">
                  <c:v>0.49240355380627898</c:v>
                </c:pt>
                <c:pt idx="47">
                  <c:v>0.48620273256827617</c:v>
                </c:pt>
                <c:pt idx="48">
                  <c:v>0.47946485931832611</c:v>
                </c:pt>
                <c:pt idx="49">
                  <c:v>0.47214176079357667</c:v>
                </c:pt>
                <c:pt idx="50">
                  <c:v>0.46414593388959346</c:v>
                </c:pt>
                <c:pt idx="51">
                  <c:v>0.45536212961217681</c:v>
                </c:pt>
                <c:pt idx="52">
                  <c:v>0.44566343519162738</c:v>
                </c:pt>
                <c:pt idx="53">
                  <c:v>0.43493005344042235</c:v>
                </c:pt>
                <c:pt idx="54">
                  <c:v>0.42306851012969993</c:v>
                </c:pt>
                <c:pt idx="55">
                  <c:v>0.41002886612193684</c:v>
                </c:pt>
                <c:pt idx="56">
                  <c:v>0.39581770027496571</c:v>
                </c:pt>
                <c:pt idx="57">
                  <c:v>0.3805051362289244</c:v>
                </c:pt>
                <c:pt idx="58">
                  <c:v>0.36422493693059699</c:v>
                </c:pt>
                <c:pt idx="59">
                  <c:v>0.34716757574504165</c:v>
                </c:pt>
                <c:pt idx="60">
                  <c:v>0.32956708573814358</c:v>
                </c:pt>
                <c:pt idx="61">
                  <c:v>0.31168326499729104</c:v>
                </c:pt>
                <c:pt idx="62">
                  <c:v>0.29378137160012874</c:v>
                </c:pt>
                <c:pt idx="63">
                  <c:v>0.27611170683867825</c:v>
                </c:pt>
                <c:pt idx="64">
                  <c:v>0.25889143160350642</c:v>
                </c:pt>
                <c:pt idx="65">
                  <c:v>0.24229060505240282</c:v>
                </c:pt>
                <c:pt idx="66">
                  <c:v>0.22642383439209751</c:v>
                </c:pt>
                <c:pt idx="67">
                  <c:v>0.2113481693244314</c:v>
                </c:pt>
                <c:pt idx="68">
                  <c:v>0.19706707279592592</c:v>
                </c:pt>
                <c:pt idx="69">
                  <c:v>0.1835395625691594</c:v>
                </c:pt>
                <c:pt idx="70">
                  <c:v>0.17069304409040131</c:v>
                </c:pt>
                <c:pt idx="71">
                  <c:v>0.15843801495334392</c:v>
                </c:pt>
                <c:pt idx="72">
                  <c:v>0.14668274811991852</c:v>
                </c:pt>
                <c:pt idx="73">
                  <c:v>0.13534624643813081</c:v>
                </c:pt>
                <c:pt idx="74">
                  <c:v>0.12436815761596018</c:v>
                </c:pt>
                <c:pt idx="75">
                  <c:v>0.11371487015591586</c:v>
                </c:pt>
                <c:pt idx="76">
                  <c:v>0.10338158546488269</c:v>
                </c:pt>
                <c:pt idx="77">
                  <c:v>9.3390689675852206E-2</c:v>
                </c:pt>
                <c:pt idx="78">
                  <c:v>8.3787157774699542E-2</c:v>
                </c:pt>
                <c:pt idx="79">
                  <c:v>7.4631967512391859E-2</c:v>
                </c:pt>
                <c:pt idx="80">
                  <c:v>6.5994569309580711E-2</c:v>
                </c:pt>
                <c:pt idx="81">
                  <c:v>5.7945370069348551E-2</c:v>
                </c:pt>
                <c:pt idx="82">
                  <c:v>5.0548986229543298E-2</c:v>
                </c:pt>
                <c:pt idx="83">
                  <c:v>4.3858759616745978E-2</c:v>
                </c:pt>
                <c:pt idx="84">
                  <c:v>3.7912764074841773E-2</c:v>
                </c:pt>
                <c:pt idx="85">
                  <c:v>3.2731306613397522E-2</c:v>
                </c:pt>
                <c:pt idx="86">
                  <c:v>2.8315772109222197E-2</c:v>
                </c:pt>
                <c:pt idx="87">
                  <c:v>2.4648584154517168E-2</c:v>
                </c:pt>
                <c:pt idx="88">
                  <c:v>2.1694047715243057E-2</c:v>
                </c:pt>
                <c:pt idx="89">
                  <c:v>1.9399880622702974E-2</c:v>
                </c:pt>
                <c:pt idx="90">
                  <c:v>1.769930357677767E-2</c:v>
                </c:pt>
                <c:pt idx="91">
                  <c:v>1.6513616241526509E-2</c:v>
                </c:pt>
                <c:pt idx="92">
                  <c:v>1.5755220489004046E-2</c:v>
                </c:pt>
                <c:pt idx="93">
                  <c:v>1.5331050915043649E-2</c:v>
                </c:pt>
                <c:pt idx="94">
                  <c:v>1.5146338038206135E-2</c:v>
                </c:pt>
                <c:pt idx="95">
                  <c:v>1.5108571019824706E-2</c:v>
                </c:pt>
                <c:pt idx="96">
                  <c:v>1.5131460506963937E-2</c:v>
                </c:pt>
                <c:pt idx="97">
                  <c:v>1.5138646793220009E-2</c:v>
                </c:pt>
                <c:pt idx="98">
                  <c:v>1.5066870553711023E-2</c:v>
                </c:pt>
                <c:pt idx="99">
                  <c:v>1.4868334180054225E-2</c:v>
                </c:pt>
              </c:numCache>
            </c:numRef>
          </c:yVal>
        </c:ser>
        <c:ser>
          <c:idx val="33"/>
          <c:order val="33"/>
          <c:tx>
            <c:strRef>
              <c:f>SimData!$AE$9</c:f>
              <c:strCache>
                <c:ptCount val="1"/>
                <c:pt idx="0">
                  <c:v>Variable 10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SimData!$AF$16</c:f>
                <c:numCache>
                  <c:formatCode>General</c:formatCode>
                  <c:ptCount val="1"/>
                  <c:pt idx="0">
                    <c:v>0.51593009446233506</c:v>
                  </c:pt>
                </c:numCache>
              </c:numRef>
            </c:minus>
            <c:spPr>
              <a:ln w="38100">
                <a:solidFill>
                  <a:srgbClr val="808080"/>
                </a:solidFill>
                <a:prstDash val="solid"/>
              </a:ln>
            </c:spPr>
          </c:errBars>
          <c:xVal>
            <c:numRef>
              <c:f>SimData!$AE$16</c:f>
              <c:numCache>
                <c:formatCode>0.000</c:formatCode>
                <c:ptCount val="1"/>
                <c:pt idx="0">
                  <c:v>3.2611377215097885</c:v>
                </c:pt>
              </c:numCache>
            </c:numRef>
          </c:xVal>
          <c:yVal>
            <c:numRef>
              <c:f>SimData!$AF$16</c:f>
              <c:numCache>
                <c:formatCode>0.000</c:formatCode>
                <c:ptCount val="1"/>
                <c:pt idx="0">
                  <c:v>0.51593009446233506</c:v>
                </c:pt>
              </c:numCache>
            </c:numRef>
          </c:yVal>
          <c:smooth val="1"/>
        </c:ser>
        <c:ser>
          <c:idx val="34"/>
          <c:order val="34"/>
          <c:tx>
            <c:strRef>
              <c:f>SimData!$AE$9</c:f>
              <c:strCache>
                <c:ptCount val="1"/>
                <c:pt idx="0">
                  <c:v>Variable 10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SimData!$AF$17</c:f>
                <c:numCache>
                  <c:formatCode>General</c:formatCode>
                  <c:ptCount val="1"/>
                  <c:pt idx="0">
                    <c:v>0.12359311438372786</c:v>
                  </c:pt>
                </c:numCache>
              </c:numRef>
            </c:minus>
            <c:spPr>
              <a:ln w="38100">
                <a:solidFill>
                  <a:srgbClr val="808080"/>
                </a:solidFill>
                <a:prstDash val="solid"/>
              </a:ln>
            </c:spPr>
          </c:errBars>
          <c:xVal>
            <c:numRef>
              <c:f>SimData!$AE$17</c:f>
              <c:numCache>
                <c:formatCode>0.000</c:formatCode>
                <c:ptCount val="1"/>
                <c:pt idx="0">
                  <c:v>4.5398394001672875</c:v>
                </c:pt>
              </c:numCache>
            </c:numRef>
          </c:xVal>
          <c:yVal>
            <c:numRef>
              <c:f>SimData!$AF$17</c:f>
              <c:numCache>
                <c:formatCode>0.000</c:formatCode>
                <c:ptCount val="1"/>
                <c:pt idx="0">
                  <c:v>0.12359311438372786</c:v>
                </c:pt>
              </c:numCache>
            </c:numRef>
          </c:yVal>
          <c:smooth val="1"/>
        </c:ser>
        <c:ser>
          <c:idx val="35"/>
          <c:order val="35"/>
          <c:tx>
            <c:strRef>
              <c:f>SimData!$AE$9</c:f>
              <c:strCache>
                <c:ptCount val="1"/>
                <c:pt idx="0">
                  <c:v>Variable 10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SimData!$AF$15</c:f>
                <c:numCache>
                  <c:formatCode>General</c:formatCode>
                  <c:ptCount val="1"/>
                  <c:pt idx="0">
                    <c:v>0.12019971933702463</c:v>
                  </c:pt>
                </c:numCache>
              </c:numRef>
            </c:minus>
            <c:spPr>
              <a:ln w="38100">
                <a:solidFill>
                  <a:srgbClr val="808080"/>
                </a:solidFill>
                <a:prstDash val="solid"/>
              </a:ln>
            </c:spPr>
          </c:errBars>
          <c:xVal>
            <c:numRef>
              <c:f>SimData!$AE$15</c:f>
              <c:numCache>
                <c:formatCode>0.000</c:formatCode>
                <c:ptCount val="1"/>
                <c:pt idx="0">
                  <c:v>1.8879895126158242</c:v>
                </c:pt>
              </c:numCache>
            </c:numRef>
          </c:xVal>
          <c:yVal>
            <c:numRef>
              <c:f>SimData!$AF$15</c:f>
              <c:numCache>
                <c:formatCode>0.000</c:formatCode>
                <c:ptCount val="1"/>
                <c:pt idx="0">
                  <c:v>0.12019971933702463</c:v>
                </c:pt>
              </c:numCache>
            </c:numRef>
          </c:yVal>
          <c:smooth val="1"/>
        </c:ser>
        <c:ser>
          <c:idx val="36"/>
          <c:order val="36"/>
          <c:tx>
            <c:strRef>
              <c:f>SimData!$AG$9</c:f>
              <c:strCache>
                <c:ptCount val="1"/>
                <c:pt idx="0">
                  <c:v>Variable 11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SimData!$AG$18:$AG$117</c:f>
              <c:numCache>
                <c:formatCode>0.000</c:formatCode>
                <c:ptCount val="100"/>
                <c:pt idx="0">
                  <c:v>0.54426726554697469</c:v>
                </c:pt>
                <c:pt idx="1">
                  <c:v>0.58903959917982096</c:v>
                </c:pt>
                <c:pt idx="2">
                  <c:v>0.63381193281266723</c:v>
                </c:pt>
                <c:pt idx="3">
                  <c:v>0.67858426644551351</c:v>
                </c:pt>
                <c:pt idx="4">
                  <c:v>0.72335660007835978</c:v>
                </c:pt>
                <c:pt idx="5">
                  <c:v>0.76812893371120605</c:v>
                </c:pt>
                <c:pt idx="6">
                  <c:v>0.81290126734405233</c:v>
                </c:pt>
                <c:pt idx="7">
                  <c:v>0.8576736009768986</c:v>
                </c:pt>
                <c:pt idx="8">
                  <c:v>0.90244593460974487</c:v>
                </c:pt>
                <c:pt idx="9">
                  <c:v>0.94721826824259114</c:v>
                </c:pt>
                <c:pt idx="10">
                  <c:v>0.99199060187543742</c:v>
                </c:pt>
                <c:pt idx="11">
                  <c:v>1.0367629355082837</c:v>
                </c:pt>
                <c:pt idx="12">
                  <c:v>1.08153526914113</c:v>
                </c:pt>
                <c:pt idx="13">
                  <c:v>1.1263076027739762</c:v>
                </c:pt>
                <c:pt idx="14">
                  <c:v>1.1710799364068225</c:v>
                </c:pt>
                <c:pt idx="15">
                  <c:v>1.2158522700396688</c:v>
                </c:pt>
                <c:pt idx="16">
                  <c:v>1.2606246036725151</c:v>
                </c:pt>
                <c:pt idx="17">
                  <c:v>1.3053969373053613</c:v>
                </c:pt>
                <c:pt idx="18">
                  <c:v>1.3501692709382076</c:v>
                </c:pt>
                <c:pt idx="19">
                  <c:v>1.3949416045710539</c:v>
                </c:pt>
                <c:pt idx="20">
                  <c:v>1.4397139382039001</c:v>
                </c:pt>
                <c:pt idx="21">
                  <c:v>1.4844862718367464</c:v>
                </c:pt>
                <c:pt idx="22">
                  <c:v>1.5292586054695927</c:v>
                </c:pt>
                <c:pt idx="23">
                  <c:v>1.574030939102439</c:v>
                </c:pt>
                <c:pt idx="24">
                  <c:v>1.6188032727352852</c:v>
                </c:pt>
                <c:pt idx="25">
                  <c:v>1.6635756063681315</c:v>
                </c:pt>
                <c:pt idx="26">
                  <c:v>1.7083479400009778</c:v>
                </c:pt>
                <c:pt idx="27">
                  <c:v>1.7531202736338241</c:v>
                </c:pt>
                <c:pt idx="28">
                  <c:v>1.7978926072666703</c:v>
                </c:pt>
                <c:pt idx="29">
                  <c:v>1.8426649408995166</c:v>
                </c:pt>
                <c:pt idx="30">
                  <c:v>1.8874372745323629</c:v>
                </c:pt>
                <c:pt idx="31">
                  <c:v>1.9322096081652091</c:v>
                </c:pt>
                <c:pt idx="32">
                  <c:v>1.9769819417980554</c:v>
                </c:pt>
                <c:pt idx="33">
                  <c:v>2.0217542754309017</c:v>
                </c:pt>
                <c:pt idx="34">
                  <c:v>2.066526609063748</c:v>
                </c:pt>
                <c:pt idx="35">
                  <c:v>2.1112989426965942</c:v>
                </c:pt>
                <c:pt idx="36">
                  <c:v>2.1560712763294405</c:v>
                </c:pt>
                <c:pt idx="37">
                  <c:v>2.2008436099622868</c:v>
                </c:pt>
                <c:pt idx="38">
                  <c:v>2.2456159435951331</c:v>
                </c:pt>
                <c:pt idx="39">
                  <c:v>2.2903882772279793</c:v>
                </c:pt>
                <c:pt idx="40">
                  <c:v>2.3351606108608256</c:v>
                </c:pt>
                <c:pt idx="41">
                  <c:v>2.3799329444936719</c:v>
                </c:pt>
                <c:pt idx="42">
                  <c:v>2.4247052781265181</c:v>
                </c:pt>
                <c:pt idx="43">
                  <c:v>2.4694776117593644</c:v>
                </c:pt>
                <c:pt idx="44">
                  <c:v>2.5142499453922107</c:v>
                </c:pt>
                <c:pt idx="45">
                  <c:v>2.559022279025057</c:v>
                </c:pt>
                <c:pt idx="46">
                  <c:v>2.6037946126579032</c:v>
                </c:pt>
                <c:pt idx="47">
                  <c:v>2.6485669462907495</c:v>
                </c:pt>
                <c:pt idx="48">
                  <c:v>2.6933392799235958</c:v>
                </c:pt>
                <c:pt idx="49">
                  <c:v>2.7381116135564421</c:v>
                </c:pt>
                <c:pt idx="50">
                  <c:v>2.7828839471892883</c:v>
                </c:pt>
                <c:pt idx="51">
                  <c:v>2.8276562808221346</c:v>
                </c:pt>
                <c:pt idx="52">
                  <c:v>2.8724286144549809</c:v>
                </c:pt>
                <c:pt idx="53">
                  <c:v>2.9172009480878272</c:v>
                </c:pt>
                <c:pt idx="54">
                  <c:v>2.9619732817206734</c:v>
                </c:pt>
                <c:pt idx="55">
                  <c:v>3.0067456153535197</c:v>
                </c:pt>
                <c:pt idx="56">
                  <c:v>3.051517948986366</c:v>
                </c:pt>
                <c:pt idx="57">
                  <c:v>3.0962902826192122</c:v>
                </c:pt>
                <c:pt idx="58">
                  <c:v>3.1410626162520585</c:v>
                </c:pt>
                <c:pt idx="59">
                  <c:v>3.1858349498849048</c:v>
                </c:pt>
                <c:pt idx="60">
                  <c:v>3.2306072835177511</c:v>
                </c:pt>
                <c:pt idx="61">
                  <c:v>3.2753796171505973</c:v>
                </c:pt>
                <c:pt idx="62">
                  <c:v>3.3201519507834436</c:v>
                </c:pt>
                <c:pt idx="63">
                  <c:v>3.3649242844162899</c:v>
                </c:pt>
                <c:pt idx="64">
                  <c:v>3.4096966180491362</c:v>
                </c:pt>
                <c:pt idx="65">
                  <c:v>3.4544689516819824</c:v>
                </c:pt>
                <c:pt idx="66">
                  <c:v>3.4992412853148287</c:v>
                </c:pt>
                <c:pt idx="67">
                  <c:v>3.544013618947675</c:v>
                </c:pt>
                <c:pt idx="68">
                  <c:v>3.5887859525805212</c:v>
                </c:pt>
                <c:pt idx="69">
                  <c:v>3.6335582862133675</c:v>
                </c:pt>
                <c:pt idx="70">
                  <c:v>3.6783306198462138</c:v>
                </c:pt>
                <c:pt idx="71">
                  <c:v>3.7231029534790601</c:v>
                </c:pt>
                <c:pt idx="72">
                  <c:v>3.7678752871119063</c:v>
                </c:pt>
                <c:pt idx="73">
                  <c:v>3.8126476207447526</c:v>
                </c:pt>
                <c:pt idx="74">
                  <c:v>3.8574199543775989</c:v>
                </c:pt>
                <c:pt idx="75">
                  <c:v>3.9021922880104452</c:v>
                </c:pt>
                <c:pt idx="76">
                  <c:v>3.9469646216432914</c:v>
                </c:pt>
                <c:pt idx="77">
                  <c:v>3.9917369552761377</c:v>
                </c:pt>
                <c:pt idx="78">
                  <c:v>4.0365092889089835</c:v>
                </c:pt>
                <c:pt idx="79">
                  <c:v>4.0812816225418294</c:v>
                </c:pt>
                <c:pt idx="80">
                  <c:v>4.1260539561746752</c:v>
                </c:pt>
                <c:pt idx="81">
                  <c:v>4.170826289807521</c:v>
                </c:pt>
                <c:pt idx="82">
                  <c:v>4.2155986234403668</c:v>
                </c:pt>
                <c:pt idx="83">
                  <c:v>4.2603709570732127</c:v>
                </c:pt>
                <c:pt idx="84">
                  <c:v>4.3051432907060585</c:v>
                </c:pt>
                <c:pt idx="85">
                  <c:v>4.3499156243389043</c:v>
                </c:pt>
                <c:pt idx="86">
                  <c:v>4.3946879579717502</c:v>
                </c:pt>
                <c:pt idx="87">
                  <c:v>4.439460291604596</c:v>
                </c:pt>
                <c:pt idx="88">
                  <c:v>4.4842326252374418</c:v>
                </c:pt>
                <c:pt idx="89">
                  <c:v>4.5290049588702876</c:v>
                </c:pt>
                <c:pt idx="90">
                  <c:v>4.5737772925031335</c:v>
                </c:pt>
                <c:pt idx="91">
                  <c:v>4.6185496261359793</c:v>
                </c:pt>
                <c:pt idx="92">
                  <c:v>4.6633219597688251</c:v>
                </c:pt>
                <c:pt idx="93">
                  <c:v>4.708094293401671</c:v>
                </c:pt>
                <c:pt idx="94">
                  <c:v>4.7528666270345168</c:v>
                </c:pt>
                <c:pt idx="95">
                  <c:v>4.7976389606673626</c:v>
                </c:pt>
                <c:pt idx="96">
                  <c:v>4.8424112943002084</c:v>
                </c:pt>
                <c:pt idx="97">
                  <c:v>4.8871836279330543</c:v>
                </c:pt>
                <c:pt idx="98">
                  <c:v>4.9319559615659001</c:v>
                </c:pt>
                <c:pt idx="99">
                  <c:v>4.9767282951987459</c:v>
                </c:pt>
              </c:numCache>
            </c:numRef>
          </c:xVal>
          <c:yVal>
            <c:numRef>
              <c:f>SimData!$AH$18:$AH$117</c:f>
              <c:numCache>
                <c:formatCode>0.000</c:formatCode>
                <c:ptCount val="100"/>
                <c:pt idx="0">
                  <c:v>1.527455685043389E-2</c:v>
                </c:pt>
                <c:pt idx="1">
                  <c:v>1.5051824297242273E-2</c:v>
                </c:pt>
                <c:pt idx="2">
                  <c:v>1.4402895110165259E-2</c:v>
                </c:pt>
                <c:pt idx="3">
                  <c:v>1.3383003774498584E-2</c:v>
                </c:pt>
                <c:pt idx="4">
                  <c:v>1.2075574476670729E-2</c:v>
                </c:pt>
                <c:pt idx="5">
                  <c:v>1.0581077814337581E-2</c:v>
                </c:pt>
                <c:pt idx="6">
                  <c:v>9.0045545692863521E-3</c:v>
                </c:pt>
                <c:pt idx="7">
                  <c:v>7.4440128827955917E-3</c:v>
                </c:pt>
                <c:pt idx="8">
                  <c:v>5.9815280082458925E-3</c:v>
                </c:pt>
                <c:pt idx="9">
                  <c:v>4.6781640223156982E-3</c:v>
                </c:pt>
                <c:pt idx="10">
                  <c:v>3.573004732516497E-3</c:v>
                </c:pt>
                <c:pt idx="11">
                  <c:v>2.6858346688857894E-3</c:v>
                </c:pt>
                <c:pt idx="12">
                  <c:v>2.0224972710821908E-3</c:v>
                </c:pt>
                <c:pt idx="13">
                  <c:v>1.581731625045435E-3</c:v>
                </c:pt>
                <c:pt idx="14">
                  <c:v>1.3623198380094724E-3</c:v>
                </c:pt>
                <c:pt idx="15">
                  <c:v>1.3695766893453499E-3</c:v>
                </c:pt>
                <c:pt idx="16">
                  <c:v>1.6204794260848512E-3</c:v>
                </c:pt>
                <c:pt idx="17">
                  <c:v>2.1469882480738859E-3</c:v>
                </c:pt>
                <c:pt idx="18">
                  <c:v>2.9973087987556239E-3</c:v>
                </c:pt>
                <c:pt idx="19">
                  <c:v>4.2350009359754604E-3</c:v>
                </c:pt>
                <c:pt idx="20">
                  <c:v>5.9359750064906566E-3</c:v>
                </c:pt>
                <c:pt idx="21">
                  <c:v>8.1835756819956373E-3</c:v>
                </c:pt>
                <c:pt idx="22">
                  <c:v>1.1062158422980231E-2</c:v>
                </c:pt>
                <c:pt idx="23">
                  <c:v>1.4649813740019269E-2</c:v>
                </c:pt>
                <c:pt idx="24">
                  <c:v>1.9011160885808794E-2</c:v>
                </c:pt>
                <c:pt idx="25">
                  <c:v>2.419136377891682E-2</c:v>
                </c:pt>
                <c:pt idx="26">
                  <c:v>3.0212650898050249E-2</c:v>
                </c:pt>
                <c:pt idx="27">
                  <c:v>3.7074573440771939E-2</c:v>
                </c:pt>
                <c:pt idx="28">
                  <c:v>4.4758940732520763E-2</c:v>
                </c:pt>
                <c:pt idx="29">
                  <c:v>5.3239776415392494E-2</c:v>
                </c:pt>
                <c:pt idx="30">
                  <c:v>6.2497737450802407E-2</c:v>
                </c:pt>
                <c:pt idx="31">
                  <c:v>7.2537305978955011E-2</c:v>
                </c:pt>
                <c:pt idx="32">
                  <c:v>8.3403887524006334E-2</c:v>
                </c:pt>
                <c:pt idx="33">
                  <c:v>9.5197024248524234E-2</c:v>
                </c:pt>
                <c:pt idx="34">
                  <c:v>0.10807561529305997</c:v>
                </c:pt>
                <c:pt idx="35">
                  <c:v>0.12225163858823856</c:v>
                </c:pt>
                <c:pt idx="36">
                  <c:v>0.13797051890923659</c:v>
                </c:pt>
                <c:pt idx="37">
                  <c:v>0.15547881725853782</c:v>
                </c:pt>
                <c:pt idx="38">
                  <c:v>0.17498282995300485</c:v>
                </c:pt>
                <c:pt idx="39">
                  <c:v>0.19660424972147317</c:v>
                </c:pt>
                <c:pt idx="40">
                  <c:v>0.22034049940161815</c:v>
                </c:pt>
                <c:pt idx="41">
                  <c:v>0.24603718469111319</c:v>
                </c:pt>
                <c:pt idx="42">
                  <c:v>0.27337825954053013</c:v>
                </c:pt>
                <c:pt idx="43">
                  <c:v>0.30189640000847523</c:v>
                </c:pt>
                <c:pt idx="44">
                  <c:v>0.33100255906864823</c:v>
                </c:pt>
                <c:pt idx="45">
                  <c:v>0.36003063301932309</c:v>
                </c:pt>
                <c:pt idx="46">
                  <c:v>0.38829127883332665</c:v>
                </c:pt>
                <c:pt idx="47">
                  <c:v>0.41512838860215712</c:v>
                </c:pt>
                <c:pt idx="48">
                  <c:v>0.43997227685921381</c:v>
                </c:pt>
                <c:pt idx="49">
                  <c:v>0.46238469985863234</c:v>
                </c:pt>
                <c:pt idx="50">
                  <c:v>0.48209184897518209</c:v>
                </c:pt>
                <c:pt idx="51">
                  <c:v>0.49900218483454034</c:v>
                </c:pt>
                <c:pt idx="52">
                  <c:v>0.51320655582721475</c:v>
                </c:pt>
                <c:pt idx="53">
                  <c:v>0.52495892575886338</c:v>
                </c:pt>
                <c:pt idx="54">
                  <c:v>0.53463768958687519</c:v>
                </c:pt>
                <c:pt idx="55">
                  <c:v>0.54269015074279159</c:v>
                </c:pt>
                <c:pt idx="56">
                  <c:v>0.54956593587105507</c:v>
                </c:pt>
                <c:pt idx="57">
                  <c:v>0.55564812909275929</c:v>
                </c:pt>
                <c:pt idx="58">
                  <c:v>0.56119270126445753</c:v>
                </c:pt>
                <c:pt idx="59">
                  <c:v>0.56628654733743722</c:v>
                </c:pt>
                <c:pt idx="60">
                  <c:v>0.57083181459233223</c:v>
                </c:pt>
                <c:pt idx="61">
                  <c:v>0.57455960226196046</c:v>
                </c:pt>
                <c:pt idx="62">
                  <c:v>0.57707056713244931</c:v>
                </c:pt>
                <c:pt idx="63">
                  <c:v>0.57789483735241354</c:v>
                </c:pt>
                <c:pt idx="64">
                  <c:v>0.57656018633573891</c:v>
                </c:pt>
                <c:pt idx="65">
                  <c:v>0.57265644852815023</c:v>
                </c:pt>
                <c:pt idx="66">
                  <c:v>0.56588578097515085</c:v>
                </c:pt>
                <c:pt idx="67">
                  <c:v>0.55609202643672406</c:v>
                </c:pt>
                <c:pt idx="68">
                  <c:v>0.54326709423338981</c:v>
                </c:pt>
                <c:pt idx="69">
                  <c:v>0.52753679468177794</c:v>
                </c:pt>
                <c:pt idx="70">
                  <c:v>0.50913198719168751</c:v>
                </c:pt>
                <c:pt idx="71">
                  <c:v>0.48835268395390391</c:v>
                </c:pt>
                <c:pt idx="72">
                  <c:v>0.46553280513250578</c:v>
                </c:pt>
                <c:pt idx="73">
                  <c:v>0.44101189385741379</c:v>
                </c:pt>
                <c:pt idx="74">
                  <c:v>0.4151177620548564</c:v>
                </c:pt>
                <c:pt idx="75">
                  <c:v>0.38816128775309278</c:v>
                </c:pt>
                <c:pt idx="76">
                  <c:v>0.36044190305807716</c:v>
                </c:pt>
                <c:pt idx="77">
                  <c:v>0.33226010010970181</c:v>
                </c:pt>
                <c:pt idx="78">
                  <c:v>0.30393186911436676</c:v>
                </c:pt>
                <c:pt idx="79">
                  <c:v>0.27579962150961346</c:v>
                </c:pt>
                <c:pt idx="80">
                  <c:v>0.24823497075148845</c:v>
                </c:pt>
                <c:pt idx="81">
                  <c:v>0.22163066331616796</c:v>
                </c:pt>
                <c:pt idx="82">
                  <c:v>0.19638162126721409</c:v>
                </c:pt>
                <c:pt idx="83">
                  <c:v>0.17285786772899878</c:v>
                </c:pt>
                <c:pt idx="84">
                  <c:v>0.15137432476554996</c:v>
                </c:pt>
                <c:pt idx="85">
                  <c:v>0.1321634592472414</c:v>
                </c:pt>
                <c:pt idx="86">
                  <c:v>0.11535618808298931</c:v>
                </c:pt>
                <c:pt idx="87">
                  <c:v>0.10097448508973127</c:v>
                </c:pt>
                <c:pt idx="88">
                  <c:v>8.8936348592139891E-2</c:v>
                </c:pt>
                <c:pt idx="89">
                  <c:v>7.907104139810113E-2</c:v>
                </c:pt>
                <c:pt idx="90">
                  <c:v>7.1140620539724114E-2</c:v>
                </c:pt>
                <c:pt idx="91">
                  <c:v>6.486323289656927E-2</c:v>
                </c:pt>
                <c:pt idx="92">
                  <c:v>5.9934479063280949E-2</c:v>
                </c:pt>
                <c:pt idx="93">
                  <c:v>5.6044886410178248E-2</c:v>
                </c:pt>
                <c:pt idx="94">
                  <c:v>5.2893448785220468E-2</c:v>
                </c:pt>
                <c:pt idx="95">
                  <c:v>5.019855869099691E-2</c:v>
                </c:pt>
                <c:pt idx="96">
                  <c:v>4.7708030833900406E-2</c:v>
                </c:pt>
                <c:pt idx="97">
                  <c:v>4.520927456219645E-2</c:v>
                </c:pt>
                <c:pt idx="98">
                  <c:v>4.253940199739769E-2</c:v>
                </c:pt>
                <c:pt idx="99">
                  <c:v>3.9593769866382099E-2</c:v>
                </c:pt>
              </c:numCache>
            </c:numRef>
          </c:yVal>
        </c:ser>
        <c:ser>
          <c:idx val="37"/>
          <c:order val="37"/>
          <c:tx>
            <c:strRef>
              <c:f>SimData!$AG$9</c:f>
              <c:strCache>
                <c:ptCount val="1"/>
                <c:pt idx="0">
                  <c:v>Variable 11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SimData!$AH$16</c:f>
                <c:numCache>
                  <c:formatCode>General</c:formatCode>
                  <c:ptCount val="1"/>
                  <c:pt idx="0">
                    <c:v>0.5729296753973373</c:v>
                  </c:pt>
                </c:numCache>
              </c:numRef>
            </c:minus>
            <c:spPr>
              <a:ln w="381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SimData!$AG$16</c:f>
              <c:numCache>
                <c:formatCode>0.000</c:formatCode>
                <c:ptCount val="1"/>
                <c:pt idx="0">
                  <c:v>3.254304759888941</c:v>
                </c:pt>
              </c:numCache>
            </c:numRef>
          </c:xVal>
          <c:yVal>
            <c:numRef>
              <c:f>SimData!$AH$16</c:f>
              <c:numCache>
                <c:formatCode>0.000</c:formatCode>
                <c:ptCount val="1"/>
                <c:pt idx="0">
                  <c:v>0.5729296753973373</c:v>
                </c:pt>
              </c:numCache>
            </c:numRef>
          </c:yVal>
          <c:smooth val="1"/>
        </c:ser>
        <c:ser>
          <c:idx val="38"/>
          <c:order val="38"/>
          <c:tx>
            <c:strRef>
              <c:f>SimData!$AG$9</c:f>
              <c:strCache>
                <c:ptCount val="1"/>
                <c:pt idx="0">
                  <c:v>Variable 11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SimData!$AH$17</c:f>
                <c:numCache>
                  <c:formatCode>General</c:formatCode>
                  <c:ptCount val="1"/>
                  <c:pt idx="0">
                    <c:v>6.7003656615973003E-2</c:v>
                  </c:pt>
                </c:numCache>
              </c:numRef>
            </c:minus>
            <c:spPr>
              <a:ln w="381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SimData!$AG$17</c:f>
              <c:numCache>
                <c:formatCode>0.000</c:formatCode>
                <c:ptCount val="1"/>
                <c:pt idx="0">
                  <c:v>4.6020469542151785</c:v>
                </c:pt>
              </c:numCache>
            </c:numRef>
          </c:xVal>
          <c:yVal>
            <c:numRef>
              <c:f>SimData!$AH$17</c:f>
              <c:numCache>
                <c:formatCode>0.000</c:formatCode>
                <c:ptCount val="1"/>
                <c:pt idx="0">
                  <c:v>6.7003656615973003E-2</c:v>
                </c:pt>
              </c:numCache>
            </c:numRef>
          </c:yVal>
          <c:smooth val="1"/>
        </c:ser>
        <c:ser>
          <c:idx val="39"/>
          <c:order val="39"/>
          <c:tx>
            <c:strRef>
              <c:f>SimData!$AG$9</c:f>
              <c:strCache>
                <c:ptCount val="1"/>
                <c:pt idx="0">
                  <c:v>Variable 11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SimData!$AH$15</c:f>
                <c:numCache>
                  <c:formatCode>General</c:formatCode>
                  <c:ptCount val="1"/>
                  <c:pt idx="0">
                    <c:v>9.9659268182929028E-2</c:v>
                  </c:pt>
                </c:numCache>
              </c:numRef>
            </c:minus>
            <c:spPr>
              <a:ln w="381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SimData!$AG$15</c:f>
              <c:numCache>
                <c:formatCode>0.000</c:formatCode>
                <c:ptCount val="1"/>
                <c:pt idx="0">
                  <c:v>2.0377351108141779</c:v>
                </c:pt>
              </c:numCache>
            </c:numRef>
          </c:xVal>
          <c:yVal>
            <c:numRef>
              <c:f>SimData!$AH$15</c:f>
              <c:numCache>
                <c:formatCode>0.000</c:formatCode>
                <c:ptCount val="1"/>
                <c:pt idx="0">
                  <c:v>9.9659268182929028E-2</c:v>
                </c:pt>
              </c:numCache>
            </c:numRef>
          </c:yVal>
          <c:smooth val="1"/>
        </c:ser>
        <c:axId val="151108608"/>
        <c:axId val="151122688"/>
      </c:scatterChart>
      <c:valAx>
        <c:axId val="151108608"/>
        <c:scaling>
          <c:orientation val="minMax"/>
        </c:scaling>
        <c:axPos val="b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1122688"/>
        <c:crosses val="autoZero"/>
        <c:crossBetween val="midCat"/>
      </c:valAx>
      <c:valAx>
        <c:axId val="151122688"/>
        <c:scaling>
          <c:orientation val="minMax"/>
          <c:min val="0"/>
        </c:scaling>
        <c:delete val="1"/>
        <c:axPos val="l"/>
        <c:numFmt formatCode="0.000" sourceLinked="1"/>
        <c:tickLblPos val="none"/>
        <c:crossAx val="151108608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egendEntry>
        <c:idx val="29"/>
        <c:delete val="1"/>
      </c:legendEntry>
      <c:legendEntry>
        <c:idx val="30"/>
        <c:delete val="1"/>
      </c:legendEntry>
      <c:legendEntry>
        <c:idx val="31"/>
        <c:delete val="1"/>
      </c:legendEntry>
      <c:legendEntry>
        <c:idx val="33"/>
        <c:delete val="1"/>
      </c:legendEntry>
      <c:legendEntry>
        <c:idx val="34"/>
        <c:delete val="1"/>
      </c:legendEntry>
      <c:legendEntry>
        <c:idx val="35"/>
        <c:delete val="1"/>
      </c:legendEntry>
      <c:legendEntry>
        <c:idx val="37"/>
        <c:delete val="1"/>
      </c:legendEntry>
      <c:legendEntry>
        <c:idx val="38"/>
        <c:delete val="1"/>
      </c:legendEntry>
      <c:legendEntry>
        <c:idx val="39"/>
        <c:delete val="1"/>
      </c:legendEntry>
      <c:layout>
        <c:manualLayout>
          <c:xMode val="edge"/>
          <c:yMode val="edge"/>
          <c:x val="4.3408650996535271E-2"/>
          <c:y val="0.84300743834984226"/>
          <c:w val="0.91468228885556468"/>
          <c:h val="0.13908203528330729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29</xdr:row>
      <xdr:rowOff>19050</xdr:rowOff>
    </xdr:from>
    <xdr:to>
      <xdr:col>4</xdr:col>
      <xdr:colOff>542925</xdr:colOff>
      <xdr:row>43</xdr:row>
      <xdr:rowOff>95250</xdr:rowOff>
    </xdr:to>
    <xdr:pic>
      <xdr:nvPicPr>
        <xdr:cNvPr id="1065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4714875"/>
          <a:ext cx="4314825" cy="234315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304800</xdr:colOff>
      <xdr:row>24</xdr:row>
      <xdr:rowOff>114300</xdr:rowOff>
    </xdr:from>
    <xdr:to>
      <xdr:col>14</xdr:col>
      <xdr:colOff>0</xdr:colOff>
      <xdr:row>45</xdr:row>
      <xdr:rowOff>0</xdr:rowOff>
    </xdr:to>
    <xdr:pic>
      <xdr:nvPicPr>
        <xdr:cNvPr id="1066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00675" y="4000500"/>
          <a:ext cx="4895850" cy="328612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11</xdr:row>
      <xdr:rowOff>19050</xdr:rowOff>
    </xdr:from>
    <xdr:to>
      <xdr:col>11</xdr:col>
      <xdr:colOff>971550</xdr:colOff>
      <xdr:row>31</xdr:row>
      <xdr:rowOff>85725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tabSelected="1" zoomScale="75" workbookViewId="0">
      <selection activeCell="A3" sqref="A3"/>
    </sheetView>
  </sheetViews>
  <sheetFormatPr defaultRowHeight="12.75"/>
  <cols>
    <col min="1" max="1" width="17.7109375" customWidth="1"/>
    <col min="2" max="2" width="13.7109375" customWidth="1"/>
    <col min="3" max="3" width="14.140625" customWidth="1"/>
    <col min="4" max="4" width="11.140625" customWidth="1"/>
    <col min="5" max="12" width="9.85546875" customWidth="1"/>
    <col min="13" max="13" width="9.7109375" customWidth="1"/>
  </cols>
  <sheetData>
    <row r="1" spans="1:12">
      <c r="A1" s="1" t="str">
        <f ca="1">_xll.WBNAME()</f>
        <v>Wheat Sim Solve Demo.xlsx</v>
      </c>
    </row>
    <row r="2" spans="1:12">
      <c r="A2" s="10" t="s">
        <v>72</v>
      </c>
    </row>
    <row r="3" spans="1:12">
      <c r="A3" s="10" t="s">
        <v>85</v>
      </c>
    </row>
    <row r="4" spans="1:12">
      <c r="A4" s="10"/>
    </row>
    <row r="6" spans="1:12">
      <c r="A6" s="1" t="s">
        <v>33</v>
      </c>
    </row>
    <row r="7" spans="1:12">
      <c r="D7" t="s">
        <v>65</v>
      </c>
    </row>
    <row r="8" spans="1:12">
      <c r="A8" s="10" t="s">
        <v>3</v>
      </c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0">
        <v>10</v>
      </c>
    </row>
    <row r="9" spans="1:12">
      <c r="A9" s="10" t="s">
        <v>8</v>
      </c>
      <c r="B9" s="12">
        <v>9.9</v>
      </c>
      <c r="C9" s="12">
        <v>10.199999999999999</v>
      </c>
      <c r="D9" s="12">
        <v>10.3</v>
      </c>
      <c r="E9" s="12">
        <v>10.533333333333299</v>
      </c>
      <c r="F9" s="12">
        <v>10.733333333333301</v>
      </c>
      <c r="G9" s="12">
        <v>10.9333333333333</v>
      </c>
      <c r="H9" s="12">
        <v>11.133333333333301</v>
      </c>
      <c r="I9" s="12">
        <v>11.3333333333333</v>
      </c>
      <c r="J9" s="12">
        <v>11.533333333333299</v>
      </c>
      <c r="K9" s="12">
        <v>11.733333333333301</v>
      </c>
      <c r="L9" s="1"/>
    </row>
    <row r="10" spans="1:12">
      <c r="A10" s="10" t="s">
        <v>10</v>
      </c>
      <c r="B10" s="12">
        <v>26.635178456957686</v>
      </c>
      <c r="C10" s="12">
        <v>27.430554813628191</v>
      </c>
      <c r="D10" s="12">
        <v>28.225919106246749</v>
      </c>
      <c r="E10" s="12">
        <v>29.0212914415666</v>
      </c>
      <c r="F10" s="12">
        <v>29.816661766211201</v>
      </c>
      <c r="G10" s="12">
        <v>30.612032090855699</v>
      </c>
      <c r="H10" s="12">
        <v>31.407402415500201</v>
      </c>
      <c r="I10" s="12">
        <v>32.202772740144802</v>
      </c>
      <c r="J10" s="12">
        <v>32.998143064789303</v>
      </c>
      <c r="K10" s="12">
        <v>33.793513389433997</v>
      </c>
      <c r="L10" s="1"/>
    </row>
    <row r="11" spans="1:12">
      <c r="A11" s="10" t="s">
        <v>24</v>
      </c>
      <c r="B11" s="12">
        <v>30</v>
      </c>
      <c r="C11" s="12">
        <v>31</v>
      </c>
      <c r="D11" s="12">
        <v>32</v>
      </c>
      <c r="E11" s="12">
        <v>33</v>
      </c>
      <c r="F11" s="12">
        <v>34</v>
      </c>
      <c r="G11" s="12">
        <v>35</v>
      </c>
      <c r="H11" s="12">
        <v>36</v>
      </c>
      <c r="I11" s="12">
        <v>37</v>
      </c>
      <c r="J11" s="12">
        <v>38</v>
      </c>
      <c r="K11" s="12">
        <v>39</v>
      </c>
      <c r="L11" s="1"/>
    </row>
    <row r="13" spans="1:12">
      <c r="A13" t="s">
        <v>0</v>
      </c>
      <c r="B13" t="s">
        <v>1</v>
      </c>
      <c r="C13" t="s">
        <v>12</v>
      </c>
      <c r="D13" t="s">
        <v>2</v>
      </c>
      <c r="F13" t="s">
        <v>25</v>
      </c>
    </row>
    <row r="14" spans="1:12">
      <c r="B14">
        <v>31.535530692788313</v>
      </c>
      <c r="C14">
        <v>-0.44389488499898366</v>
      </c>
      <c r="D14">
        <v>0.3925178934360547</v>
      </c>
      <c r="F14">
        <v>5.2</v>
      </c>
    </row>
    <row r="16" spans="1:12">
      <c r="A16" t="s">
        <v>5</v>
      </c>
      <c r="B16" t="s">
        <v>1</v>
      </c>
      <c r="C16" t="s">
        <v>12</v>
      </c>
      <c r="D16" t="s">
        <v>6</v>
      </c>
      <c r="E16" t="s">
        <v>7</v>
      </c>
    </row>
    <row r="17" spans="1:6">
      <c r="B17">
        <v>14.261541474912519</v>
      </c>
      <c r="C17">
        <v>3.2382018263939472</v>
      </c>
      <c r="D17">
        <v>-8.3303829922272143E-3</v>
      </c>
      <c r="E17">
        <v>0.6381363475995272</v>
      </c>
      <c r="F17">
        <v>3.83</v>
      </c>
    </row>
    <row r="19" spans="1:6">
      <c r="A19" t="s">
        <v>9</v>
      </c>
      <c r="B19" t="s">
        <v>1</v>
      </c>
      <c r="C19" t="s">
        <v>5</v>
      </c>
    </row>
    <row r="20" spans="1:6">
      <c r="A20" t="s">
        <v>4</v>
      </c>
      <c r="B20">
        <v>-4.3062301713589477</v>
      </c>
      <c r="C20">
        <v>0.92935932752970984</v>
      </c>
      <c r="F20">
        <v>2.36</v>
      </c>
    </row>
    <row r="22" spans="1:6">
      <c r="A22" t="s">
        <v>11</v>
      </c>
      <c r="B22" t="s">
        <v>1</v>
      </c>
      <c r="C22" t="s">
        <v>12</v>
      </c>
      <c r="D22" t="s">
        <v>13</v>
      </c>
    </row>
    <row r="23" spans="1:6">
      <c r="A23" t="s">
        <v>4</v>
      </c>
      <c r="B23">
        <v>854.11396192791108</v>
      </c>
      <c r="C23">
        <v>-67.686379489367937</v>
      </c>
      <c r="D23">
        <v>29.281425723827681</v>
      </c>
      <c r="F23">
        <v>83.6</v>
      </c>
    </row>
    <row r="25" spans="1:6">
      <c r="A25" t="s">
        <v>14</v>
      </c>
      <c r="B25" t="s">
        <v>1</v>
      </c>
      <c r="C25" t="s">
        <v>12</v>
      </c>
    </row>
    <row r="26" spans="1:6">
      <c r="A26" t="s">
        <v>15</v>
      </c>
      <c r="B26">
        <v>1956.3802941176473</v>
      </c>
      <c r="C26">
        <v>-248.28945905891072</v>
      </c>
      <c r="F26">
        <v>252</v>
      </c>
    </row>
    <row r="28" spans="1:6">
      <c r="A28" t="s">
        <v>34</v>
      </c>
      <c r="B28" t="s">
        <v>1</v>
      </c>
      <c r="C28" t="s">
        <v>12</v>
      </c>
      <c r="D28" t="s">
        <v>35</v>
      </c>
    </row>
    <row r="29" spans="1:6">
      <c r="B29">
        <v>585.9984805685981</v>
      </c>
      <c r="C29">
        <v>-105.79759355927263</v>
      </c>
      <c r="D29">
        <v>0.74153356795503012</v>
      </c>
    </row>
    <row r="45" spans="1:13">
      <c r="A45" s="1" t="s">
        <v>70</v>
      </c>
    </row>
    <row r="46" spans="1:13">
      <c r="A46" s="5" t="s">
        <v>66</v>
      </c>
      <c r="B46" s="19" t="s">
        <v>71</v>
      </c>
      <c r="C46" s="5">
        <f t="shared" ref="C46:L46" si="0">B8</f>
        <v>1</v>
      </c>
      <c r="D46" s="5">
        <f t="shared" si="0"/>
        <v>2</v>
      </c>
      <c r="E46" s="5">
        <f t="shared" si="0"/>
        <v>3</v>
      </c>
      <c r="F46" s="5">
        <f t="shared" si="0"/>
        <v>4</v>
      </c>
      <c r="G46" s="5">
        <f t="shared" si="0"/>
        <v>5</v>
      </c>
      <c r="H46" s="5">
        <f t="shared" si="0"/>
        <v>6</v>
      </c>
      <c r="I46" s="5">
        <f t="shared" si="0"/>
        <v>7</v>
      </c>
      <c r="J46" s="5">
        <f t="shared" si="0"/>
        <v>8</v>
      </c>
      <c r="K46" s="5">
        <f t="shared" si="0"/>
        <v>9</v>
      </c>
      <c r="L46" s="5">
        <f t="shared" si="0"/>
        <v>10</v>
      </c>
      <c r="M46" s="9" t="s">
        <v>25</v>
      </c>
    </row>
    <row r="47" spans="1:13">
      <c r="A47" t="s">
        <v>16</v>
      </c>
      <c r="B47" s="10">
        <v>816</v>
      </c>
      <c r="C47" s="2">
        <f t="shared" ref="C47:L47" si="1">B57</f>
        <v>757</v>
      </c>
      <c r="D47" s="2">
        <f t="shared" si="1"/>
        <v>860.01799599867377</v>
      </c>
      <c r="E47" s="2">
        <f t="shared" si="1"/>
        <v>841.18571204905879</v>
      </c>
      <c r="F47" s="2">
        <f t="shared" si="1"/>
        <v>838.83012852890238</v>
      </c>
      <c r="G47" s="2">
        <f t="shared" si="1"/>
        <v>847.188083039601</v>
      </c>
      <c r="H47" s="2">
        <f t="shared" si="1"/>
        <v>790.61789988211717</v>
      </c>
      <c r="I47" s="2">
        <f t="shared" si="1"/>
        <v>700.81108002843325</v>
      </c>
      <c r="J47" s="2">
        <f t="shared" si="1"/>
        <v>820.14262727247512</v>
      </c>
      <c r="K47" s="2">
        <f t="shared" si="1"/>
        <v>779.56822357658007</v>
      </c>
      <c r="L47" s="2">
        <f t="shared" si="1"/>
        <v>748.97321976564695</v>
      </c>
    </row>
    <row r="48" spans="1:13">
      <c r="A48" t="s">
        <v>17</v>
      </c>
      <c r="B48" s="10">
        <v>41.1</v>
      </c>
      <c r="C48" s="2">
        <f t="shared" ref="C48:L48" ca="1" si="2">$B$14+$C$14*C62+$D$14*B11+C72</f>
        <v>45.79996154213125</v>
      </c>
      <c r="D48" s="2">
        <f t="shared" ca="1" si="2"/>
        <v>42.110077402490703</v>
      </c>
      <c r="E48" s="2">
        <f t="shared" ca="1" si="2"/>
        <v>55.794569456013171</v>
      </c>
      <c r="F48" s="2">
        <f t="shared" ca="1" si="2"/>
        <v>43.383224904732756</v>
      </c>
      <c r="G48" s="2">
        <f t="shared" ca="1" si="2"/>
        <v>44.784641645310863</v>
      </c>
      <c r="H48" s="2">
        <f t="shared" ca="1" si="2"/>
        <v>48.512522739523305</v>
      </c>
      <c r="I48" s="2">
        <f t="shared" ca="1" si="2"/>
        <v>47.8634697073025</v>
      </c>
      <c r="J48" s="2">
        <f t="shared" ca="1" si="2"/>
        <v>41.381716412887364</v>
      </c>
      <c r="K48" s="2">
        <f t="shared" ca="1" si="2"/>
        <v>47.944503262668974</v>
      </c>
      <c r="L48" s="2">
        <f t="shared" ca="1" si="2"/>
        <v>46.677266403261612</v>
      </c>
      <c r="M48" s="8">
        <f>F14</f>
        <v>5.2</v>
      </c>
    </row>
    <row r="49" spans="1:16">
      <c r="A49" t="s">
        <v>18</v>
      </c>
      <c r="B49" s="10">
        <v>61</v>
      </c>
      <c r="C49" s="2">
        <f t="shared" ref="C49:L49" ca="1" si="3">$B$17+$C$17*C62+$D$17*B9+$E$17*B49+C73</f>
        <v>60.234665128696506</v>
      </c>
      <c r="D49" s="2">
        <f t="shared" ca="1" si="3"/>
        <v>63.674628550212674</v>
      </c>
      <c r="E49" s="2">
        <f t="shared" ca="1" si="3"/>
        <v>61.363716341281751</v>
      </c>
      <c r="F49" s="2">
        <f t="shared" ca="1" si="3"/>
        <v>60.276453469897895</v>
      </c>
      <c r="G49" s="2">
        <f t="shared" ca="1" si="3"/>
        <v>68.119381891775888</v>
      </c>
      <c r="H49" s="2">
        <f t="shared" ca="1" si="3"/>
        <v>69.946693177246829</v>
      </c>
      <c r="I49" s="2">
        <f t="shared" ca="1" si="3"/>
        <v>64.476386207974713</v>
      </c>
      <c r="J49" s="2">
        <f t="shared" ca="1" si="3"/>
        <v>71.910446580849211</v>
      </c>
      <c r="K49" s="2">
        <f t="shared" ca="1" si="3"/>
        <v>70.061460532167558</v>
      </c>
      <c r="L49" s="2">
        <f t="shared" ca="1" si="3"/>
        <v>71.087624258583489</v>
      </c>
      <c r="M49" s="8">
        <v>2.5</v>
      </c>
    </row>
    <row r="50" spans="1:16">
      <c r="A50" t="s">
        <v>19</v>
      </c>
      <c r="B50" s="10">
        <v>53.6</v>
      </c>
      <c r="C50" s="2">
        <f t="shared" ref="C50:L50" ca="1" si="4">$B$20+$C$20*C49+C74</f>
        <v>49.961309234240986</v>
      </c>
      <c r="D50" s="2">
        <f t="shared" ca="1" si="4"/>
        <v>56.965680148792231</v>
      </c>
      <c r="E50" s="2">
        <f t="shared" ca="1" si="4"/>
        <v>48.342137660190069</v>
      </c>
      <c r="F50" s="2">
        <f t="shared" ca="1" si="4"/>
        <v>49.59135633687783</v>
      </c>
      <c r="G50" s="2">
        <f t="shared" ca="1" si="4"/>
        <v>58.682503458711508</v>
      </c>
      <c r="H50" s="2">
        <f t="shared" ca="1" si="4"/>
        <v>58.304840750707044</v>
      </c>
      <c r="I50" s="2">
        <f t="shared" ca="1" si="4"/>
        <v>55.386892206208231</v>
      </c>
      <c r="J50" s="2">
        <f t="shared" ca="1" si="4"/>
        <v>59.43162472049751</v>
      </c>
      <c r="K50" s="2">
        <f t="shared" ca="1" si="4"/>
        <v>61.833032061364399</v>
      </c>
      <c r="L50" s="2">
        <f t="shared" ca="1" si="4"/>
        <v>61.97785646749076</v>
      </c>
      <c r="M50" s="8">
        <v>2</v>
      </c>
    </row>
    <row r="51" spans="1:16">
      <c r="A51" t="s">
        <v>20</v>
      </c>
      <c r="B51" s="10">
        <v>2203</v>
      </c>
      <c r="C51" s="2">
        <f t="shared" ref="C51:L51" ca="1" si="5">C50*C48</f>
        <v>2288.2260415227638</v>
      </c>
      <c r="D51" s="2">
        <f t="shared" ca="1" si="5"/>
        <v>2398.8292003511688</v>
      </c>
      <c r="E51" s="2">
        <f t="shared" ca="1" si="5"/>
        <v>2697.2287573336248</v>
      </c>
      <c r="F51" s="2">
        <f t="shared" ca="1" si="5"/>
        <v>2151.4329652935148</v>
      </c>
      <c r="G51" s="2">
        <f t="shared" ca="1" si="5"/>
        <v>2628.0748882481103</v>
      </c>
      <c r="H51" s="2">
        <f t="shared" ca="1" si="5"/>
        <v>2828.5149127429604</v>
      </c>
      <c r="I51" s="2">
        <f t="shared" ca="1" si="5"/>
        <v>2651.0088372934765</v>
      </c>
      <c r="J51" s="2">
        <f t="shared" ca="1" si="5"/>
        <v>2459.3826401407741</v>
      </c>
      <c r="K51" s="2">
        <f t="shared" ca="1" si="5"/>
        <v>2964.5540074068008</v>
      </c>
      <c r="L51" s="2">
        <f t="shared" ca="1" si="5"/>
        <v>2892.9569174361768</v>
      </c>
      <c r="M51" s="8"/>
    </row>
    <row r="52" spans="1:16">
      <c r="A52" t="s">
        <v>21</v>
      </c>
      <c r="B52" s="10">
        <v>100</v>
      </c>
      <c r="C52" s="3">
        <v>100</v>
      </c>
      <c r="D52" s="3">
        <v>100</v>
      </c>
      <c r="E52" s="3">
        <v>100</v>
      </c>
      <c r="F52" s="3">
        <v>100</v>
      </c>
      <c r="G52" s="3">
        <v>100</v>
      </c>
      <c r="H52" s="3">
        <v>100</v>
      </c>
      <c r="I52" s="3">
        <v>100</v>
      </c>
      <c r="J52" s="3">
        <v>100</v>
      </c>
      <c r="K52" s="3">
        <v>100</v>
      </c>
      <c r="L52" s="3">
        <v>100</v>
      </c>
      <c r="M52" s="8"/>
    </row>
    <row r="53" spans="1:16">
      <c r="A53" t="s">
        <v>22</v>
      </c>
      <c r="B53" s="10">
        <v>3114</v>
      </c>
      <c r="C53" s="2">
        <f t="shared" ref="C53:L53" ca="1" si="6">C51+C52+B57</f>
        <v>3145.2260415227638</v>
      </c>
      <c r="D53" s="2">
        <f t="shared" ca="1" si="6"/>
        <v>3358.8471963498423</v>
      </c>
      <c r="E53" s="2">
        <f t="shared" ca="1" si="6"/>
        <v>3638.4144693826838</v>
      </c>
      <c r="F53" s="2">
        <f t="shared" ca="1" si="6"/>
        <v>3090.2630938224174</v>
      </c>
      <c r="G53" s="2">
        <f t="shared" ca="1" si="6"/>
        <v>3575.2629712877115</v>
      </c>
      <c r="H53" s="2">
        <f t="shared" ca="1" si="6"/>
        <v>3719.1328126250773</v>
      </c>
      <c r="I53" s="2">
        <f t="shared" ca="1" si="6"/>
        <v>3451.81991732191</v>
      </c>
      <c r="J53" s="2">
        <f t="shared" ca="1" si="6"/>
        <v>3379.5252674132494</v>
      </c>
      <c r="K53" s="2">
        <f t="shared" ca="1" si="6"/>
        <v>3844.1222309833811</v>
      </c>
      <c r="L53" s="2">
        <f t="shared" ca="1" si="6"/>
        <v>3741.9301372018235</v>
      </c>
      <c r="M53" s="8"/>
    </row>
    <row r="54" spans="1:16">
      <c r="B54" s="10"/>
      <c r="M54" s="8"/>
    </row>
    <row r="55" spans="1:16">
      <c r="A55" t="s">
        <v>23</v>
      </c>
      <c r="B55" s="10">
        <v>1304</v>
      </c>
      <c r="C55" s="2">
        <f t="shared" ref="C55:L55" ca="1" si="7">$B$23+$C$23*C62+$D$23*B10+C75</f>
        <v>1491.8762934268209</v>
      </c>
      <c r="D55" s="2">
        <f t="shared" ca="1" si="7"/>
        <v>1464.1227295050583</v>
      </c>
      <c r="E55" s="2">
        <f t="shared" ca="1" si="7"/>
        <v>1450.9774029879627</v>
      </c>
      <c r="F55" s="2">
        <f t="shared" ca="1" si="7"/>
        <v>1436.8018402323955</v>
      </c>
      <c r="G55" s="2">
        <f t="shared" ca="1" si="7"/>
        <v>1473.2292879433824</v>
      </c>
      <c r="H55" s="2">
        <f t="shared" ca="1" si="7"/>
        <v>1400.1939124477433</v>
      </c>
      <c r="I55" s="2">
        <f t="shared" ca="1" si="7"/>
        <v>1570.7486011399537</v>
      </c>
      <c r="J55" s="2">
        <f t="shared" ca="1" si="7"/>
        <v>1514.0635231446981</v>
      </c>
      <c r="K55" s="2">
        <f t="shared" ca="1" si="7"/>
        <v>1595.6205726234134</v>
      </c>
      <c r="L55" s="2">
        <f t="shared" ca="1" si="7"/>
        <v>1644.8794563297945</v>
      </c>
      <c r="M55" s="8">
        <v>42</v>
      </c>
    </row>
    <row r="56" spans="1:16">
      <c r="A56" t="s">
        <v>14</v>
      </c>
      <c r="B56" s="10">
        <v>1053</v>
      </c>
      <c r="C56" s="2">
        <f t="shared" ref="C56:L56" ca="1" si="8">$B$26+$C$26*C62+C76</f>
        <v>1173.5244446100749</v>
      </c>
      <c r="D56" s="2">
        <f t="shared" ca="1" si="8"/>
        <v>998.27743184239705</v>
      </c>
      <c r="E56" s="2">
        <f t="shared" ca="1" si="8"/>
        <v>995.35113601530134</v>
      </c>
      <c r="F56" s="2">
        <f t="shared" ca="1" si="8"/>
        <v>888.73254815109817</v>
      </c>
      <c r="G56" s="2">
        <f t="shared" ca="1" si="8"/>
        <v>899.65875676354563</v>
      </c>
      <c r="H56" s="2">
        <f t="shared" ca="1" si="8"/>
        <v>886.31597831642125</v>
      </c>
      <c r="I56" s="2">
        <f t="shared" ca="1" si="8"/>
        <v>1337.3932674048363</v>
      </c>
      <c r="J56" s="2">
        <f t="shared" ca="1" si="8"/>
        <v>1048.1997921623911</v>
      </c>
      <c r="K56" s="2">
        <f t="shared" ca="1" si="8"/>
        <v>940.77780302219514</v>
      </c>
      <c r="L56" s="2">
        <f t="shared" ca="1" si="8"/>
        <v>1134.7652027555541</v>
      </c>
      <c r="M56" s="8">
        <v>75</v>
      </c>
    </row>
    <row r="57" spans="1:16">
      <c r="A57" t="s">
        <v>36</v>
      </c>
      <c r="B57" s="10">
        <v>757</v>
      </c>
      <c r="C57" s="2">
        <f t="shared" ref="C57:L57" si="9">$B$29+$C$29*C62+$D$29*B57</f>
        <v>860.01799599867377</v>
      </c>
      <c r="D57" s="2">
        <f t="shared" si="9"/>
        <v>841.18571204905879</v>
      </c>
      <c r="E57" s="2">
        <f t="shared" si="9"/>
        <v>838.83012852890238</v>
      </c>
      <c r="F57" s="2">
        <f t="shared" si="9"/>
        <v>847.188083039601</v>
      </c>
      <c r="G57" s="2">
        <f t="shared" si="9"/>
        <v>790.61789988211717</v>
      </c>
      <c r="H57" s="2">
        <f t="shared" si="9"/>
        <v>700.81108002843325</v>
      </c>
      <c r="I57" s="2">
        <f t="shared" si="9"/>
        <v>820.14262727247512</v>
      </c>
      <c r="J57" s="2">
        <f t="shared" si="9"/>
        <v>779.56822357658007</v>
      </c>
      <c r="K57" s="2">
        <f t="shared" si="9"/>
        <v>748.97321976564695</v>
      </c>
      <c r="L57" s="2">
        <f t="shared" si="9"/>
        <v>787.01850984116277</v>
      </c>
    </row>
    <row r="58" spans="1:16">
      <c r="A58" t="s">
        <v>38</v>
      </c>
      <c r="B58" s="10">
        <f t="shared" ref="B58:L58" si="10">SUM(B55:B57)</f>
        <v>3114</v>
      </c>
      <c r="C58" s="3">
        <f t="shared" ca="1" si="10"/>
        <v>3525.4187340355693</v>
      </c>
      <c r="D58" s="3">
        <f t="shared" ca="1" si="10"/>
        <v>3303.5858733965142</v>
      </c>
      <c r="E58" s="3">
        <f t="shared" ca="1" si="10"/>
        <v>3285.1586675321669</v>
      </c>
      <c r="F58" s="3">
        <f t="shared" ca="1" si="10"/>
        <v>3172.7224714230952</v>
      </c>
      <c r="G58" s="3">
        <f t="shared" ca="1" si="10"/>
        <v>3163.5059445890447</v>
      </c>
      <c r="H58" s="3">
        <f t="shared" ca="1" si="10"/>
        <v>2987.320970792598</v>
      </c>
      <c r="I58" s="3">
        <f t="shared" ca="1" si="10"/>
        <v>3728.284495817265</v>
      </c>
      <c r="J58" s="3">
        <f t="shared" ca="1" si="10"/>
        <v>3341.8315388836691</v>
      </c>
      <c r="K58" s="3">
        <f t="shared" ca="1" si="10"/>
        <v>3285.3715954112558</v>
      </c>
      <c r="L58" s="3">
        <f t="shared" ca="1" si="10"/>
        <v>3566.6631689265114</v>
      </c>
    </row>
    <row r="59" spans="1:16">
      <c r="A59" t="s">
        <v>37</v>
      </c>
      <c r="B59" s="10"/>
      <c r="C59" s="2">
        <f t="shared" ref="C59:L59" ca="1" si="11">(C53-C58)</f>
        <v>-380.19269251280548</v>
      </c>
      <c r="D59" s="2">
        <f t="shared" ca="1" si="11"/>
        <v>55.26132295332809</v>
      </c>
      <c r="E59" s="2">
        <f t="shared" ca="1" si="11"/>
        <v>353.25580185051695</v>
      </c>
      <c r="F59" s="2">
        <f t="shared" ca="1" si="11"/>
        <v>-82.459377600677726</v>
      </c>
      <c r="G59" s="2">
        <f t="shared" ca="1" si="11"/>
        <v>411.75702669866678</v>
      </c>
      <c r="H59" s="2">
        <f t="shared" ca="1" si="11"/>
        <v>731.81184183247933</v>
      </c>
      <c r="I59" s="2">
        <f t="shared" ca="1" si="11"/>
        <v>-276.464578495355</v>
      </c>
      <c r="J59" s="2">
        <f t="shared" ca="1" si="11"/>
        <v>37.693728529580312</v>
      </c>
      <c r="K59" s="2">
        <f t="shared" ca="1" si="11"/>
        <v>558.75063557212525</v>
      </c>
      <c r="L59" s="2">
        <f t="shared" ca="1" si="11"/>
        <v>175.26696827531214</v>
      </c>
    </row>
    <row r="60" spans="1:16">
      <c r="B60" s="10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6">
      <c r="A61" s="1" t="s">
        <v>62</v>
      </c>
      <c r="B61" s="10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6">
      <c r="A62" t="s">
        <v>40</v>
      </c>
      <c r="B62" s="10">
        <v>2.88</v>
      </c>
      <c r="C62" s="11">
        <v>2.7157649417697911</v>
      </c>
      <c r="D62" s="11">
        <v>3.6158193086277675</v>
      </c>
      <c r="E62" s="11">
        <v>3.5060891455949013</v>
      </c>
      <c r="F62" s="11">
        <v>3.4105794234635081</v>
      </c>
      <c r="G62" s="11">
        <v>4.0038621709717734</v>
      </c>
      <c r="H62" s="11">
        <v>4.4562177349027525</v>
      </c>
      <c r="I62" s="11">
        <v>2.6988401562466335</v>
      </c>
      <c r="J62" s="11">
        <v>3.9187426828674949</v>
      </c>
      <c r="K62" s="11">
        <v>3.9235416717063467</v>
      </c>
      <c r="L62" s="11">
        <v>3.349497306708483</v>
      </c>
      <c r="M62" s="4"/>
      <c r="N62" s="4"/>
      <c r="O62" s="4"/>
      <c r="P62" s="4"/>
    </row>
    <row r="63" spans="1:16">
      <c r="B63" s="10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4"/>
      <c r="N63" s="4"/>
      <c r="O63" s="4"/>
      <c r="P63" s="4"/>
    </row>
    <row r="64" spans="1:16">
      <c r="A64" s="1" t="s">
        <v>63</v>
      </c>
    </row>
    <row r="65" spans="1:13">
      <c r="A65" t="s">
        <v>51</v>
      </c>
      <c r="C65" s="2">
        <f t="shared" ref="C65:L65" ca="1" si="12">C59^2</f>
        <v>144546.48344013665</v>
      </c>
      <c r="D65" s="2">
        <f t="shared" ca="1" si="12"/>
        <v>3053.8138145520261</v>
      </c>
      <c r="E65" s="2">
        <f t="shared" ca="1" si="12"/>
        <v>124789.6615410517</v>
      </c>
      <c r="F65" s="2">
        <f t="shared" ca="1" si="12"/>
        <v>6799.5489542911519</v>
      </c>
      <c r="G65" s="2">
        <f t="shared" ca="1" si="12"/>
        <v>169543.8490357266</v>
      </c>
      <c r="H65" s="2">
        <f t="shared" ca="1" si="12"/>
        <v>535548.57184624579</v>
      </c>
      <c r="I65" s="2">
        <f t="shared" ca="1" si="12"/>
        <v>76432.663162614306</v>
      </c>
      <c r="J65" s="2">
        <f t="shared" ca="1" si="12"/>
        <v>1420.8171704616968</v>
      </c>
      <c r="K65" s="2">
        <f t="shared" ca="1" si="12"/>
        <v>312202.27275225392</v>
      </c>
      <c r="L65" s="2">
        <f t="shared" ca="1" si="12"/>
        <v>30718.51016841927</v>
      </c>
    </row>
    <row r="66" spans="1:13">
      <c r="A66" s="10" t="s">
        <v>64</v>
      </c>
    </row>
    <row r="67" spans="1:13">
      <c r="A67" s="16" t="s">
        <v>52</v>
      </c>
      <c r="B67" s="20" t="s">
        <v>73</v>
      </c>
      <c r="C67" s="17">
        <f ca="1">SUM(C65:L65)</f>
        <v>1405056.1918857531</v>
      </c>
    </row>
    <row r="69" spans="1:13">
      <c r="C69" s="1" t="s">
        <v>53</v>
      </c>
    </row>
    <row r="70" spans="1:13">
      <c r="C70" s="5">
        <f t="shared" ref="C70:L70" si="13">C46</f>
        <v>1</v>
      </c>
      <c r="D70" s="5">
        <f t="shared" si="13"/>
        <v>2</v>
      </c>
      <c r="E70" s="5">
        <f t="shared" si="13"/>
        <v>3</v>
      </c>
      <c r="F70" s="5">
        <f t="shared" si="13"/>
        <v>4</v>
      </c>
      <c r="G70" s="5">
        <f t="shared" si="13"/>
        <v>5</v>
      </c>
      <c r="H70" s="5">
        <f t="shared" si="13"/>
        <v>6</v>
      </c>
      <c r="I70" s="5">
        <f t="shared" si="13"/>
        <v>7</v>
      </c>
      <c r="J70" s="5">
        <f t="shared" si="13"/>
        <v>8</v>
      </c>
      <c r="K70" s="5">
        <f t="shared" si="13"/>
        <v>9</v>
      </c>
      <c r="L70" s="5">
        <f t="shared" si="13"/>
        <v>10</v>
      </c>
    </row>
    <row r="71" spans="1:13">
      <c r="D71" t="s">
        <v>67</v>
      </c>
    </row>
    <row r="72" spans="1:13">
      <c r="B72" t="s">
        <v>17</v>
      </c>
      <c r="C72" s="13">
        <f ca="1">_xll.NORM(0,$M$48)</f>
        <v>3.6944082127724651</v>
      </c>
      <c r="D72" s="13">
        <f ca="1">_xll.NORM(0,$M$48)</f>
        <v>1.1535709365120717E-2</v>
      </c>
      <c r="E72" s="13">
        <f ca="1">_xll.NORM(0,$M$48)</f>
        <v>13.254801211351145</v>
      </c>
      <c r="F72" s="13">
        <f ca="1">_xll.NORM(0,$M$48)</f>
        <v>0.40854248951287014</v>
      </c>
      <c r="G72" s="13">
        <f ca="1">_xll.NORM(0,$M$48)</f>
        <v>1.6807965136319876</v>
      </c>
      <c r="H72" s="13">
        <f ca="1">_xll.NORM(0,$M$48)</f>
        <v>5.2169580354381644</v>
      </c>
      <c r="I72" s="13">
        <f ca="1">_xll.NORM(0,$M$48)</f>
        <v>3.395296191603951</v>
      </c>
      <c r="J72" s="13">
        <f ca="1">_xll.NORM(0,$M$48)</f>
        <v>-2.9374665044828934</v>
      </c>
      <c r="K72" s="13">
        <f ca="1">_xll.NORM(0,$M$48)</f>
        <v>3.2349326984613911</v>
      </c>
      <c r="L72" s="13">
        <f ca="1">_xll.NORM(0,$M$48)</f>
        <v>1.3203625882329346</v>
      </c>
    </row>
    <row r="73" spans="1:13">
      <c r="B73" t="s">
        <v>54</v>
      </c>
      <c r="C73" s="14">
        <f ca="1">_xll.NORM(0,$M$49)</f>
        <v>-1.6649177526597181</v>
      </c>
      <c r="D73" s="14">
        <f ca="1">_xll.NORM(0,$M$49)</f>
        <v>-0.64862491139504819</v>
      </c>
      <c r="E73" s="14">
        <f ca="1">_xll.NORM(0,$M$49)</f>
        <v>-4.798541361365527</v>
      </c>
      <c r="F73" s="14">
        <f ca="1">_xll.NORM(0,$M$49)</f>
        <v>-4.0999036434432643</v>
      </c>
      <c r="G73" s="14">
        <f ca="1">_xll.NORM(0,$M$49)</f>
        <v>2.5173435361093577</v>
      </c>
      <c r="H73" s="14">
        <f ca="1">_xll.NORM(0,$M$49)</f>
        <v>-2.123355412743765</v>
      </c>
      <c r="I73" s="14">
        <f ca="1">_xll.NORM(0,$M$49)</f>
        <v>-3.0673267701872398</v>
      </c>
      <c r="J73" s="14">
        <f ca="1">_xll.NORM(0,$M$49)</f>
        <v>3.9089107991789773</v>
      </c>
      <c r="K73" s="14">
        <f ca="1">_xll.NORM(0,$M$49)</f>
        <v>-2.6978934015075495</v>
      </c>
      <c r="L73" s="14">
        <f ca="1">_xll.NORM(0,$M$49)</f>
        <v>1.3687131165422484</v>
      </c>
    </row>
    <row r="74" spans="1:13">
      <c r="B74" t="s">
        <v>55</v>
      </c>
      <c r="C74" s="14">
        <f ca="1">_xll.NORM(0,$M$50)</f>
        <v>-1.7121084723827156</v>
      </c>
      <c r="D74" s="14">
        <f ca="1">_xll.NORM(0,$M$50)</f>
        <v>2.0953003500214642</v>
      </c>
      <c r="E74" s="14">
        <f ca="1">_xll.NORM(0,$M$50)</f>
        <v>-4.3805743221084592</v>
      </c>
      <c r="F74" s="14">
        <f ca="1">_xll.NORM(0,$M$50)</f>
        <v>-2.1208977544233729</v>
      </c>
      <c r="G74" s="14">
        <f ca="1">_xll.NORM(0,$M$50)</f>
        <v>-0.31864931660987583</v>
      </c>
      <c r="H74" s="14">
        <f ca="1">_xll.NORM(0,$M$50)</f>
        <v>-2.3945408120670626</v>
      </c>
      <c r="I74" s="14">
        <f ca="1">_xll.NORM(0,$M$50)</f>
        <v>-0.22860855022205762</v>
      </c>
      <c r="J74" s="14">
        <f ca="1">_xll.NORM(0,$M$50)</f>
        <v>-3.0927893848826926</v>
      </c>
      <c r="K74" s="14">
        <f ca="1">_xll.NORM(0,$M$50)</f>
        <v>1.0269903867987935</v>
      </c>
      <c r="L74" s="14">
        <f ca="1">_xll.NORM(0,$M$50)</f>
        <v>0.2181399622078648</v>
      </c>
      <c r="M74" s="6"/>
    </row>
    <row r="75" spans="1:13">
      <c r="B75" t="s">
        <v>56</v>
      </c>
      <c r="C75" s="14">
        <f ca="1">_xll.NORM(0,$M$55)</f>
        <v>41.666628323159642</v>
      </c>
      <c r="D75" s="14">
        <f ca="1">_xll.NORM(0,$M$55)</f>
        <v>51.54473212727239</v>
      </c>
      <c r="E75" s="14">
        <f ca="1">_xll.NORM(0,$M$55)</f>
        <v>7.6827676960091367</v>
      </c>
      <c r="F75" s="14">
        <f ca="1">_xll.NORM(0,$M$55)</f>
        <v>-36.247138316123291</v>
      </c>
      <c r="G75" s="14">
        <f ca="1">_xll.NORM(0,$M$55)</f>
        <v>17.047893503185474</v>
      </c>
      <c r="H75" s="14">
        <f ca="1">_xll.NORM(0,$M$55)</f>
        <v>-48.658748712108881</v>
      </c>
      <c r="I75" s="14">
        <f ca="1">_xll.NORM(0,$M$55)</f>
        <v>-20.344162798937706</v>
      </c>
      <c r="J75" s="14">
        <f ca="1">_xll.NORM(0,$M$55)</f>
        <v>-17.748032521312616</v>
      </c>
      <c r="K75" s="14">
        <f ca="1">_xll.NORM(0,$M$55)</f>
        <v>40.844266053099496</v>
      </c>
      <c r="L75" s="14">
        <f ca="1">_xll.NORM(0,$M$55)</f>
        <v>27.958587942481948</v>
      </c>
    </row>
    <row r="76" spans="1:13">
      <c r="B76" t="s">
        <v>14</v>
      </c>
      <c r="C76" s="15">
        <f ca="1">_xll.NORM(0,$M$56)</f>
        <v>-108.56004118439687</v>
      </c>
      <c r="D76" s="15">
        <f ca="1">_xll.NORM(0,$M$56)</f>
        <v>-60.333042081297322</v>
      </c>
      <c r="E76" s="15">
        <f ca="1">_xll.NORM(0,$M$56)</f>
        <v>-90.504180730269397</v>
      </c>
      <c r="F76" s="15">
        <f ca="1">_xll.NORM(0,$M$56)</f>
        <v>-220.83682583734316</v>
      </c>
      <c r="G76" s="15">
        <f ca="1">_xll.NORM(0,$M$56)</f>
        <v>-62.604764777084121</v>
      </c>
      <c r="H76" s="15">
        <f ca="1">_xll.NORM(0,$M$56)</f>
        <v>36.36757504650285</v>
      </c>
      <c r="I76" s="15">
        <f ca="1">_xll.NORM(0,$M$56)</f>
        <v>51.106535768131586</v>
      </c>
      <c r="J76" s="15">
        <f ca="1">_xll.NORM(0,$M$56)</f>
        <v>64.801998964978623</v>
      </c>
      <c r="K76" s="15">
        <f ca="1">_xll.NORM(0,$M$56)</f>
        <v>-41.428451832388987</v>
      </c>
      <c r="L76" s="15">
        <f ca="1">_xll.NORM(0,$M$56)</f>
        <v>10.029783039834427</v>
      </c>
    </row>
    <row r="77" spans="1:13"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3"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3">
      <c r="A79" t="s">
        <v>39</v>
      </c>
      <c r="B79" t="s">
        <v>58</v>
      </c>
      <c r="C79" s="1" t="s">
        <v>57</v>
      </c>
    </row>
    <row r="80" spans="1:13">
      <c r="B80" t="s">
        <v>68</v>
      </c>
      <c r="C80" s="6">
        <v>3.6773689768887734</v>
      </c>
      <c r="D80" s="6">
        <v>3.4825636502331037</v>
      </c>
      <c r="E80" s="6">
        <v>3.3944372728558947</v>
      </c>
      <c r="F80" s="6">
        <v>3.3220530395964945</v>
      </c>
      <c r="G80" s="6">
        <v>3.2962607952462442</v>
      </c>
      <c r="H80" s="6">
        <v>3.2824651582071751</v>
      </c>
      <c r="I80" s="6">
        <v>3.266918278792998</v>
      </c>
      <c r="J80" s="6">
        <v>3.2632697038325391</v>
      </c>
      <c r="K80" s="6">
        <v>3.2547944081196976</v>
      </c>
      <c r="L80" s="6">
        <v>3.2507695062846675</v>
      </c>
    </row>
    <row r="81" spans="2:12">
      <c r="B81" t="s">
        <v>60</v>
      </c>
      <c r="C81" s="6">
        <v>3.677368976888749</v>
      </c>
      <c r="D81" s="6">
        <v>3.4825636590641462</v>
      </c>
      <c r="E81" s="6">
        <v>3.3944372717210238</v>
      </c>
      <c r="F81" s="6">
        <v>3.3220530391799463</v>
      </c>
      <c r="G81" s="6">
        <v>3.2962607951321177</v>
      </c>
      <c r="H81" s="6">
        <v>3.2824651581147077</v>
      </c>
      <c r="I81" s="6">
        <v>3.2669182787554978</v>
      </c>
      <c r="J81" s="6">
        <v>3.2632697038203395</v>
      </c>
      <c r="K81" s="6">
        <v>3.2547944081202003</v>
      </c>
      <c r="L81" s="6">
        <v>3.250769506284553</v>
      </c>
    </row>
    <row r="82" spans="2:12">
      <c r="B82" t="s">
        <v>61</v>
      </c>
      <c r="C82" s="6">
        <v>3.6773689768823412</v>
      </c>
      <c r="D82" s="6">
        <v>3.4825636502510031</v>
      </c>
      <c r="E82" s="6">
        <v>3.3944372728537626</v>
      </c>
      <c r="F82" s="6">
        <v>3.3220530395958336</v>
      </c>
      <c r="G82" s="6">
        <v>3.2962607952479259</v>
      </c>
      <c r="H82" s="6">
        <v>3.2824651582040492</v>
      </c>
      <c r="I82" s="6">
        <v>3.2669182787923545</v>
      </c>
      <c r="J82" s="6">
        <v>3.2632697038326306</v>
      </c>
      <c r="K82" s="6">
        <v>3.2547944081198441</v>
      </c>
      <c r="L82" s="6">
        <v>3.2507695062848128</v>
      </c>
    </row>
    <row r="83" spans="2:12">
      <c r="B83" t="s">
        <v>69</v>
      </c>
      <c r="C83" s="6">
        <v>3.677368976888725</v>
      </c>
      <c r="D83" s="6">
        <v>3.4825636502510808</v>
      </c>
      <c r="E83" s="6">
        <v>3.3944372728536734</v>
      </c>
      <c r="F83" s="6">
        <v>3.3220530395956622</v>
      </c>
      <c r="G83" s="6">
        <v>3.2962608045044703</v>
      </c>
      <c r="H83" s="6">
        <v>3.2824651572460883</v>
      </c>
      <c r="I83" s="6">
        <v>3.2669182783206479</v>
      </c>
      <c r="J83" s="6">
        <v>3.2632697036020035</v>
      </c>
      <c r="K83" s="6">
        <v>3.2547944080203628</v>
      </c>
      <c r="L83" s="6">
        <v>3.2507695062248207</v>
      </c>
    </row>
    <row r="84" spans="2:12">
      <c r="B84" s="18" t="s">
        <v>59</v>
      </c>
      <c r="C84" s="6">
        <v>3.6773689925111031</v>
      </c>
      <c r="D84" s="6">
        <v>3.4825636488820608</v>
      </c>
      <c r="E84" s="6">
        <v>3.3944372718286258</v>
      </c>
      <c r="F84" s="6">
        <v>3.322053039244329</v>
      </c>
      <c r="G84" s="6">
        <v>3.2962607951766967</v>
      </c>
      <c r="H84" s="6">
        <v>3.2824651581408477</v>
      </c>
      <c r="I84" s="6">
        <v>3.2669182787736708</v>
      </c>
      <c r="J84" s="6">
        <v>3.2632697038321061</v>
      </c>
      <c r="K84" s="6">
        <v>3.254794408128681</v>
      </c>
      <c r="L84" s="6">
        <v>3.250769506289696</v>
      </c>
    </row>
    <row r="85" spans="2:12">
      <c r="C85" s="6"/>
      <c r="D85" s="6"/>
      <c r="E85" s="6"/>
      <c r="F85" s="6"/>
      <c r="G85" s="6"/>
      <c r="H85" s="6"/>
      <c r="I85" s="6"/>
      <c r="J85" s="6"/>
      <c r="K85" s="6"/>
      <c r="L85" s="6"/>
    </row>
  </sheetData>
  <phoneticPr fontId="0" type="noConversion"/>
  <printOptions headings="1"/>
  <pageMargins left="0.75" right="0.75" top="0.52" bottom="0.65" header="0.5" footer="0.5"/>
  <pageSetup scale="61" orientation="portrait" r:id="rId1"/>
  <headerFooter alignWithMargins="0">
    <oddFooter>demosimsolvewht.xls&amp;RPage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19"/>
  <sheetViews>
    <sheetView workbookViewId="0">
      <selection activeCell="E9" sqref="E9"/>
    </sheetView>
  </sheetViews>
  <sheetFormatPr defaultRowHeight="12.75"/>
  <cols>
    <col min="12" max="12" width="18.5703125" customWidth="1"/>
  </cols>
  <sheetData>
    <row r="1" spans="1:34">
      <c r="A1" t="s">
        <v>74</v>
      </c>
    </row>
    <row r="2" spans="1:34">
      <c r="A2" t="s">
        <v>26</v>
      </c>
      <c r="B2" t="str">
        <f ca="1">ADDRESS(ROW('StochModel '!$C$67),COLUMN('StochModel '!$C$67),4,,_xll.WSNAME('StochModel '!$C$67))</f>
        <v>'StochModel '!C67</v>
      </c>
      <c r="C2" t="str">
        <f ca="1">ADDRESS(ROW('StochModel '!$C$62),COLUMN('StochModel '!$C$62),4,,_xll.WSNAME('StochModel '!$C$62))</f>
        <v>'StochModel '!C62</v>
      </c>
      <c r="D2" t="str">
        <f ca="1">ADDRESS(ROW('StochModel '!$D$62),COLUMN('StochModel '!$D$62),4,,_xll.WSNAME('StochModel '!$D$62))</f>
        <v>'StochModel '!D62</v>
      </c>
      <c r="E2" t="str">
        <f ca="1">ADDRESS(ROW('StochModel '!$E$62),COLUMN('StochModel '!$E$62),4,,_xll.WSNAME('StochModel '!$E$62))</f>
        <v>'StochModel '!E62</v>
      </c>
      <c r="F2" t="str">
        <f ca="1">ADDRESS(ROW('StochModel '!$F$62),COLUMN('StochModel '!$F$62),4,,_xll.WSNAME('StochModel '!$F$62))</f>
        <v>'StochModel '!F62</v>
      </c>
      <c r="G2" t="str">
        <f ca="1">ADDRESS(ROW('StochModel '!$G$62),COLUMN('StochModel '!$G$62),4,,_xll.WSNAME('StochModel '!$G$62))</f>
        <v>'StochModel '!G62</v>
      </c>
      <c r="H2" t="str">
        <f ca="1">ADDRESS(ROW('StochModel '!$H$62),COLUMN('StochModel '!$H$62),4,,_xll.WSNAME('StochModel '!$H$62))</f>
        <v>'StochModel '!H62</v>
      </c>
      <c r="I2" t="str">
        <f ca="1">ADDRESS(ROW('StochModel '!$I$62),COLUMN('StochModel '!$I$62),4,,_xll.WSNAME('StochModel '!$I$62))</f>
        <v>'StochModel '!I62</v>
      </c>
      <c r="J2" t="str">
        <f ca="1">ADDRESS(ROW('StochModel '!$J$62),COLUMN('StochModel '!$J$62),4,,_xll.WSNAME('StochModel '!$J$62))</f>
        <v>'StochModel '!J62</v>
      </c>
      <c r="K2" t="str">
        <f ca="1">ADDRESS(ROW('StochModel '!$K$62),COLUMN('StochModel '!$K$62),4,,_xll.WSNAME('StochModel '!$K$62))</f>
        <v>'StochModel '!K62</v>
      </c>
      <c r="L2" t="str">
        <f ca="1">ADDRESS(ROW('StochModel '!$L$62),COLUMN('StochModel '!$L$62),4,,_xll.WSNAME('StochModel '!$L$62))</f>
        <v>'StochModel '!L62</v>
      </c>
    </row>
    <row r="3" spans="1:34">
      <c r="A3" t="s">
        <v>27</v>
      </c>
      <c r="B3">
        <f t="shared" ref="B3:L3" si="0">AVERAGE(B9:B108)</f>
        <v>6.7217413809311064E-8</v>
      </c>
      <c r="C3">
        <f t="shared" si="0"/>
        <v>3.6714900648822288</v>
      </c>
      <c r="D3">
        <f t="shared" si="0"/>
        <v>3.4920175266242253</v>
      </c>
      <c r="E3">
        <f t="shared" si="0"/>
        <v>3.3822620230214242</v>
      </c>
      <c r="F3">
        <f t="shared" si="0"/>
        <v>3.3277505734820814</v>
      </c>
      <c r="G3">
        <f t="shared" si="0"/>
        <v>3.2976971039527263</v>
      </c>
      <c r="H3">
        <f t="shared" si="0"/>
        <v>3.2763077028564913</v>
      </c>
      <c r="I3">
        <f t="shared" si="0"/>
        <v>3.2636408999266227</v>
      </c>
      <c r="J3">
        <f t="shared" si="0"/>
        <v>3.2596496890955664</v>
      </c>
      <c r="K3">
        <f t="shared" si="0"/>
        <v>3.2611377215097885</v>
      </c>
      <c r="L3">
        <f t="shared" si="0"/>
        <v>3.254304759888941</v>
      </c>
    </row>
    <row r="4" spans="1:34">
      <c r="A4" t="s">
        <v>28</v>
      </c>
      <c r="B4">
        <f t="shared" ref="B4:L4" si="1">STDEV(B9:B108)</f>
        <v>2.0420748040365847E-7</v>
      </c>
      <c r="C4">
        <f t="shared" si="1"/>
        <v>0.66611252045497082</v>
      </c>
      <c r="D4">
        <f t="shared" si="1"/>
        <v>0.69258376314994485</v>
      </c>
      <c r="E4">
        <f t="shared" si="1"/>
        <v>0.69901100634075375</v>
      </c>
      <c r="F4">
        <f t="shared" si="1"/>
        <v>0.70085836293978132</v>
      </c>
      <c r="G4">
        <f t="shared" si="1"/>
        <v>0.6182916439520979</v>
      </c>
      <c r="H4">
        <f t="shared" si="1"/>
        <v>0.66244031359047806</v>
      </c>
      <c r="I4">
        <f t="shared" si="1"/>
        <v>0.71597410907580761</v>
      </c>
      <c r="J4">
        <f t="shared" si="1"/>
        <v>0.65677372863342998</v>
      </c>
      <c r="K4">
        <f t="shared" si="1"/>
        <v>0.70594993480279267</v>
      </c>
      <c r="L4">
        <f t="shared" si="1"/>
        <v>0.6665941656485993</v>
      </c>
    </row>
    <row r="5" spans="1:34">
      <c r="A5" t="s">
        <v>29</v>
      </c>
      <c r="B5">
        <f t="shared" ref="B5:L5" si="2">100*B4/B3</f>
        <v>303.8014538657709</v>
      </c>
      <c r="C5">
        <f t="shared" si="2"/>
        <v>18.14283870263824</v>
      </c>
      <c r="D5">
        <f t="shared" si="2"/>
        <v>19.833341553112813</v>
      </c>
      <c r="E5">
        <f t="shared" si="2"/>
        <v>20.666967892579681</v>
      </c>
      <c r="F5">
        <f t="shared" si="2"/>
        <v>21.061024480762672</v>
      </c>
      <c r="G5">
        <f t="shared" si="2"/>
        <v>18.749194497305211</v>
      </c>
      <c r="H5">
        <f t="shared" si="2"/>
        <v>20.219111685172944</v>
      </c>
      <c r="I5">
        <f t="shared" si="2"/>
        <v>21.937894855157168</v>
      </c>
      <c r="J5">
        <f t="shared" si="2"/>
        <v>20.1485985083158</v>
      </c>
      <c r="K5">
        <f t="shared" si="2"/>
        <v>21.647351172766893</v>
      </c>
      <c r="L5">
        <f t="shared" si="2"/>
        <v>20.483458521301735</v>
      </c>
    </row>
    <row r="6" spans="1:34">
      <c r="A6" t="s">
        <v>30</v>
      </c>
      <c r="B6">
        <f t="shared" ref="B6:L6" si="3">MIN(B9:B108)</f>
        <v>1.0339757656912846E-24</v>
      </c>
      <c r="C6">
        <f t="shared" si="3"/>
        <v>2.3841782755298055</v>
      </c>
      <c r="D6">
        <f t="shared" si="3"/>
        <v>1.9118062179458564</v>
      </c>
      <c r="E6">
        <f t="shared" si="3"/>
        <v>1.0874489151734255</v>
      </c>
      <c r="F6">
        <f t="shared" si="3"/>
        <v>1.313467576287783</v>
      </c>
      <c r="G6">
        <f t="shared" si="3"/>
        <v>1.6913870186580917</v>
      </c>
      <c r="H6">
        <f t="shared" si="3"/>
        <v>1.4262953629347588</v>
      </c>
      <c r="I6">
        <f t="shared" si="3"/>
        <v>1.3465091024964013</v>
      </c>
      <c r="J6">
        <f t="shared" si="3"/>
        <v>1.3628862396218346</v>
      </c>
      <c r="K6">
        <f t="shared" si="3"/>
        <v>1.7777084952693691</v>
      </c>
      <c r="L6">
        <f t="shared" si="3"/>
        <v>0.54426726554697469</v>
      </c>
    </row>
    <row r="7" spans="1:34">
      <c r="A7" t="s">
        <v>31</v>
      </c>
      <c r="B7">
        <f t="shared" ref="B7:L7" si="4">MAX(B9:B108)</f>
        <v>9.0674718141040576E-7</v>
      </c>
      <c r="C7">
        <f t="shared" si="4"/>
        <v>5.0637586739749576</v>
      </c>
      <c r="D7">
        <f t="shared" si="4"/>
        <v>5.1396374356752892</v>
      </c>
      <c r="E7">
        <f t="shared" si="4"/>
        <v>4.9498466060743098</v>
      </c>
      <c r="F7">
        <f t="shared" si="4"/>
        <v>5.2115637158204438</v>
      </c>
      <c r="G7">
        <f t="shared" si="4"/>
        <v>4.9370944737791334</v>
      </c>
      <c r="H7">
        <f t="shared" si="4"/>
        <v>4.7680692787350845</v>
      </c>
      <c r="I7">
        <f t="shared" si="4"/>
        <v>4.9638630562076003</v>
      </c>
      <c r="J7">
        <f t="shared" si="4"/>
        <v>4.9270279627370455</v>
      </c>
      <c r="K7">
        <f t="shared" si="4"/>
        <v>5.4694119252444278</v>
      </c>
      <c r="L7">
        <f t="shared" si="4"/>
        <v>4.9767282951987504</v>
      </c>
    </row>
    <row r="8" spans="1:34">
      <c r="A8" t="s">
        <v>32</v>
      </c>
      <c r="B8" t="str">
        <f>'StochModel '!$B$67</f>
        <v>Obj J</v>
      </c>
      <c r="C8" t="str">
        <f>"Variable "&amp;2</f>
        <v>Variable 2</v>
      </c>
      <c r="D8" t="str">
        <f>"Variable "&amp;3</f>
        <v>Variable 3</v>
      </c>
      <c r="E8" t="str">
        <f>"Variable "&amp;4</f>
        <v>Variable 4</v>
      </c>
      <c r="F8" t="str">
        <f>"Variable "&amp;5</f>
        <v>Variable 5</v>
      </c>
      <c r="G8" t="str">
        <f>"Variable "&amp;6</f>
        <v>Variable 6</v>
      </c>
      <c r="H8" t="str">
        <f>"Variable "&amp;7</f>
        <v>Variable 7</v>
      </c>
      <c r="I8" t="str">
        <f>"Variable "&amp;8</f>
        <v>Variable 8</v>
      </c>
      <c r="J8" t="str">
        <f>"Variable "&amp;9</f>
        <v>Variable 9</v>
      </c>
      <c r="K8" t="str">
        <f>"Variable "&amp;10</f>
        <v>Variable 10</v>
      </c>
      <c r="L8" t="str">
        <f>"Variable "&amp;11</f>
        <v>Variable 11</v>
      </c>
      <c r="N8" t="s">
        <v>75</v>
      </c>
    </row>
    <row r="9" spans="1:34">
      <c r="A9">
        <v>1</v>
      </c>
      <c r="B9">
        <v>1.9318130325146537E-14</v>
      </c>
      <c r="C9">
        <v>2.3872116138536859</v>
      </c>
      <c r="D9">
        <v>3.6980916670491362</v>
      </c>
      <c r="E9">
        <v>3.1999764174204781</v>
      </c>
      <c r="F9">
        <v>4.1718007517157103</v>
      </c>
      <c r="G9">
        <v>3.7195190972466317</v>
      </c>
      <c r="H9">
        <v>3.6397269076648957</v>
      </c>
      <c r="I9">
        <v>3.2110337058355958</v>
      </c>
      <c r="J9">
        <v>3.532557642140985</v>
      </c>
      <c r="K9">
        <v>2.2494408970190465</v>
      </c>
      <c r="L9">
        <v>2.4057939392262466</v>
      </c>
      <c r="O9" t="str">
        <f>SimData!$C$8</f>
        <v>Variable 2</v>
      </c>
      <c r="Q9" t="str">
        <f>SimData!$D$8</f>
        <v>Variable 3</v>
      </c>
      <c r="S9" t="str">
        <f>SimData!$E$8</f>
        <v>Variable 4</v>
      </c>
      <c r="U9" t="str">
        <f>SimData!$F$8</f>
        <v>Variable 5</v>
      </c>
      <c r="W9" t="str">
        <f>SimData!$G$8</f>
        <v>Variable 6</v>
      </c>
      <c r="Y9" t="str">
        <f>SimData!$H$8</f>
        <v>Variable 7</v>
      </c>
      <c r="AA9" t="str">
        <f>SimData!$I$8</f>
        <v>Variable 8</v>
      </c>
      <c r="AC9" t="str">
        <f>SimData!$J$8</f>
        <v>Variable 9</v>
      </c>
      <c r="AE9" t="str">
        <f>SimData!$K$8</f>
        <v>Variable 10</v>
      </c>
      <c r="AG9" t="str">
        <f>SimData!$L$8</f>
        <v>Variable 11</v>
      </c>
    </row>
    <row r="10" spans="1:34">
      <c r="A10">
        <v>2</v>
      </c>
      <c r="B10">
        <v>2.7208466193130495E-7</v>
      </c>
      <c r="C10">
        <v>4.4852816688048653</v>
      </c>
      <c r="D10">
        <v>3.4549847646298293</v>
      </c>
      <c r="E10">
        <v>3.0124347726254701</v>
      </c>
      <c r="F10">
        <v>3.1749974999782204</v>
      </c>
      <c r="G10">
        <v>4.0324485689853429</v>
      </c>
      <c r="H10">
        <v>2.1935775752490438</v>
      </c>
      <c r="I10">
        <v>3.9359033927406943</v>
      </c>
      <c r="J10">
        <v>3.3712654658406525</v>
      </c>
      <c r="K10">
        <v>3.7034920328795011</v>
      </c>
      <c r="L10">
        <v>2.9707702734715014</v>
      </c>
      <c r="N10" t="s">
        <v>76</v>
      </c>
      <c r="O10">
        <f>MIN(SimData!$C$9:$C$108)</f>
        <v>2.3841782755298055</v>
      </c>
      <c r="Q10">
        <f>MIN(SimData!$D$9:$D$108)</f>
        <v>1.9118062179458564</v>
      </c>
      <c r="S10">
        <f>MIN(SimData!$E$9:$E$108)</f>
        <v>1.0874489151734255</v>
      </c>
      <c r="U10">
        <f>MIN(SimData!$F$9:$F$108)</f>
        <v>1.313467576287783</v>
      </c>
      <c r="W10">
        <f>MIN(SimData!$G$9:$G$108)</f>
        <v>1.6913870186580917</v>
      </c>
      <c r="Y10">
        <f>MIN(SimData!$H$9:$H$108)</f>
        <v>1.4262953629347588</v>
      </c>
      <c r="AA10">
        <f>MIN(SimData!$I$9:$I$108)</f>
        <v>1.3465091024964013</v>
      </c>
      <c r="AC10">
        <f>MIN(SimData!$J$9:$J$108)</f>
        <v>1.3628862396218346</v>
      </c>
      <c r="AE10">
        <f>MIN(SimData!$K$9:$K$108)</f>
        <v>1.7777084952693691</v>
      </c>
      <c r="AG10">
        <f>MIN(SimData!$L$9:$L$108)</f>
        <v>0.54426726554697469</v>
      </c>
    </row>
    <row r="11" spans="1:34">
      <c r="A11">
        <v>3</v>
      </c>
      <c r="B11">
        <v>6.8242400535624783E-24</v>
      </c>
      <c r="C11">
        <v>3.6047248073712983</v>
      </c>
      <c r="D11">
        <v>2.2938364995345082</v>
      </c>
      <c r="E11">
        <v>3.5737576441522805</v>
      </c>
      <c r="F11">
        <v>3.2921265971912756</v>
      </c>
      <c r="G11">
        <v>3.1786331461944348</v>
      </c>
      <c r="H11">
        <v>3.9009361164996714</v>
      </c>
      <c r="I11">
        <v>3.5803235619642453</v>
      </c>
      <c r="J11">
        <v>2.8696706471827911</v>
      </c>
      <c r="K11">
        <v>3.7252601346285967</v>
      </c>
      <c r="L11">
        <v>1.8728317021183412</v>
      </c>
      <c r="N11" t="s">
        <v>77</v>
      </c>
      <c r="O11">
        <f>MAX(SimData!$C$9:$C$108)</f>
        <v>5.0637586739749576</v>
      </c>
      <c r="Q11">
        <f>MAX(SimData!$D$9:$D$108)</f>
        <v>5.1396374356752892</v>
      </c>
      <c r="S11">
        <f>MAX(SimData!$E$9:$E$108)</f>
        <v>4.9498466060743098</v>
      </c>
      <c r="U11">
        <f>MAX(SimData!$F$9:$F$108)</f>
        <v>5.2115637158204438</v>
      </c>
      <c r="W11">
        <f>MAX(SimData!$G$9:$G$108)</f>
        <v>4.9370944737791334</v>
      </c>
      <c r="Y11">
        <f>MAX(SimData!$H$9:$H$108)</f>
        <v>4.7680692787350845</v>
      </c>
      <c r="AA11">
        <f>MAX(SimData!$I$9:$I$108)</f>
        <v>4.9638630562076003</v>
      </c>
      <c r="AC11">
        <f>MAX(SimData!$J$9:$J$108)</f>
        <v>4.9270279627370455</v>
      </c>
      <c r="AE11">
        <f>MAX(SimData!$K$9:$K$108)</f>
        <v>5.4694119252444278</v>
      </c>
      <c r="AG11">
        <f>MAX(SimData!$L$9:$L$108)</f>
        <v>4.9767282951987504</v>
      </c>
    </row>
    <row r="12" spans="1:34">
      <c r="A12">
        <v>4</v>
      </c>
      <c r="B12">
        <v>1.675040740419881E-23</v>
      </c>
      <c r="C12">
        <v>3.2889089163523701</v>
      </c>
      <c r="D12">
        <v>4.9988801088190309</v>
      </c>
      <c r="E12">
        <v>3.7624184790272692</v>
      </c>
      <c r="F12">
        <v>3.9500396155869906</v>
      </c>
      <c r="G12">
        <v>2.9301469490254122</v>
      </c>
      <c r="H12">
        <v>3.1576732525451447</v>
      </c>
      <c r="I12">
        <v>3.5659570774709044</v>
      </c>
      <c r="J12">
        <v>3.4165804483891766</v>
      </c>
      <c r="K12">
        <v>3.3712678437992678</v>
      </c>
      <c r="L12">
        <v>3.6265736131199153</v>
      </c>
      <c r="N12" t="s">
        <v>78</v>
      </c>
      <c r="O12">
        <f>_xll.BANDWIDTH(SimData!$C$9:$C$108)</f>
        <v>0.27722117044504313</v>
      </c>
      <c r="Q12">
        <f>_xll.BANDWIDTH(SimData!$D$9:$D$108)</f>
        <v>0.2832808474604962</v>
      </c>
      <c r="S12">
        <f>_xll.BANDWIDTH(SimData!$E$9:$E$108)</f>
        <v>0.29497817155527439</v>
      </c>
      <c r="U12">
        <f>_xll.BANDWIDTH(SimData!$F$9:$F$108)</f>
        <v>0.29575774421843515</v>
      </c>
      <c r="W12">
        <f>_xll.BANDWIDTH(SimData!$G$9:$G$108)</f>
        <v>0.23697848024345278</v>
      </c>
      <c r="Y12">
        <f>_xll.BANDWIDTH(SimData!$H$9:$H$108)</f>
        <v>0.27192112087055809</v>
      </c>
      <c r="AA12">
        <f>_xll.BANDWIDTH(SimData!$I$9:$I$108)</f>
        <v>0.30213649235895462</v>
      </c>
      <c r="AC12">
        <f>_xll.BANDWIDTH(SimData!$J$9:$J$108)</f>
        <v>0.27715431064813273</v>
      </c>
      <c r="AE12">
        <f>_xll.BANDWIDTH(SimData!$K$9:$K$108)</f>
        <v>0.28307388522245319</v>
      </c>
      <c r="AG12">
        <f>_xll.BANDWIDTH(SimData!$L$9:$L$108)</f>
        <v>0.26118157149744886</v>
      </c>
    </row>
    <row r="13" spans="1:34">
      <c r="A13">
        <v>5</v>
      </c>
      <c r="B13">
        <v>1.0048951953208949E-7</v>
      </c>
      <c r="C13">
        <v>3.7656761099060234</v>
      </c>
      <c r="D13">
        <v>4.1720787693452452</v>
      </c>
      <c r="E13">
        <v>4.3085690566651254</v>
      </c>
      <c r="F13">
        <v>2.9245850112339515</v>
      </c>
      <c r="G13">
        <v>3.253373782311519</v>
      </c>
      <c r="H13">
        <v>2.7954464748281356</v>
      </c>
      <c r="I13">
        <v>3.5827271901495354</v>
      </c>
      <c r="J13">
        <v>4.509046644672499</v>
      </c>
      <c r="K13">
        <v>2.5810859702817184</v>
      </c>
      <c r="L13">
        <v>3.8153039004514397</v>
      </c>
      <c r="N13" t="s">
        <v>79</v>
      </c>
      <c r="O13" t="s">
        <v>84</v>
      </c>
      <c r="Q13" t="s">
        <v>84</v>
      </c>
      <c r="S13" t="s">
        <v>84</v>
      </c>
      <c r="U13" t="s">
        <v>84</v>
      </c>
      <c r="W13" t="s">
        <v>84</v>
      </c>
      <c r="Y13" t="s">
        <v>84</v>
      </c>
      <c r="AA13" t="s">
        <v>84</v>
      </c>
      <c r="AC13" t="s">
        <v>84</v>
      </c>
      <c r="AE13" t="s">
        <v>84</v>
      </c>
      <c r="AG13" t="s">
        <v>84</v>
      </c>
    </row>
    <row r="14" spans="1:34">
      <c r="A14">
        <v>6</v>
      </c>
      <c r="B14">
        <v>1.3234889800848443E-23</v>
      </c>
      <c r="C14">
        <v>4.037707271986914</v>
      </c>
      <c r="D14">
        <v>3.3261820306103318</v>
      </c>
      <c r="E14">
        <v>2.9117533295167837</v>
      </c>
      <c r="F14">
        <v>3.2151754614729926</v>
      </c>
      <c r="G14">
        <v>3.3154343853141373</v>
      </c>
      <c r="H14">
        <v>3.5295054537003741</v>
      </c>
      <c r="I14">
        <v>3.0352371805532692</v>
      </c>
      <c r="J14">
        <v>3.4876995361288161</v>
      </c>
      <c r="K14">
        <v>2.9636112031860509</v>
      </c>
      <c r="L14">
        <v>4.5062160716512123</v>
      </c>
      <c r="N14" t="s">
        <v>80</v>
      </c>
      <c r="O14" s="21">
        <v>0.95</v>
      </c>
      <c r="Q14" s="21">
        <f>$O$14</f>
        <v>0.95</v>
      </c>
      <c r="S14" s="21">
        <f>$O$14</f>
        <v>0.95</v>
      </c>
      <c r="U14" s="21">
        <f>$O$14</f>
        <v>0.95</v>
      </c>
      <c r="W14" s="21">
        <f>$O$14</f>
        <v>0.95</v>
      </c>
      <c r="Y14" s="21">
        <f>$O$14</f>
        <v>0.95</v>
      </c>
      <c r="AA14" s="21">
        <f>$O$14</f>
        <v>0.95</v>
      </c>
      <c r="AC14" s="21">
        <f>$O$14</f>
        <v>0.95</v>
      </c>
      <c r="AE14" s="21">
        <f>$O$14</f>
        <v>0.95</v>
      </c>
      <c r="AG14" s="21">
        <f>$O$14</f>
        <v>0.95</v>
      </c>
    </row>
    <row r="15" spans="1:34">
      <c r="A15">
        <v>7</v>
      </c>
      <c r="B15">
        <v>7.0310096172304139E-7</v>
      </c>
      <c r="C15">
        <v>3.4941385902716506</v>
      </c>
      <c r="D15">
        <v>3.8894946135863671</v>
      </c>
      <c r="E15">
        <v>4.3073449914780433</v>
      </c>
      <c r="F15">
        <v>2.2425444700295039</v>
      </c>
      <c r="G15">
        <v>3.0670895054112992</v>
      </c>
      <c r="H15">
        <v>4.106904377509883</v>
      </c>
      <c r="I15">
        <v>3.0457809374101537</v>
      </c>
      <c r="J15">
        <v>2.4837499843274951</v>
      </c>
      <c r="K15">
        <v>4.0086393630333195</v>
      </c>
      <c r="L15">
        <v>2.8408469787871589</v>
      </c>
      <c r="N15" t="s">
        <v>81</v>
      </c>
      <c r="O15" s="6">
        <f>_xll.QUANTILE(SimData!$C$9:$C$108,(1-$O$14)/2)</f>
        <v>2.4988476314586467</v>
      </c>
      <c r="P15" s="6">
        <f>_xll.PDENSITY($O$15,SimData!$C$9:$C$108,$O$12,$O$13,0)</f>
        <v>0.19233653613644258</v>
      </c>
      <c r="Q15" s="6">
        <f>_xll.QUANTILE(SimData!$D$9:$D$108,(1-$Q$14)/2)</f>
        <v>2.1343009219116276</v>
      </c>
      <c r="R15" s="6">
        <f>_xll.PDENSITY($Q$15,SimData!$D$9:$D$108,$Q$12,$Q$13,0)</f>
        <v>0.10595689467556259</v>
      </c>
      <c r="S15" s="6">
        <f>_xll.QUANTILE(SimData!$E$9:$E$108,(1-$S$14)/2)</f>
        <v>2.082255490937444</v>
      </c>
      <c r="T15" s="6">
        <f>_xll.PDENSITY($S$15,SimData!$E$9:$E$108,$S$12,$S$13,0)</f>
        <v>0.11702764828514367</v>
      </c>
      <c r="U15" s="6">
        <f>_xll.QUANTILE(SimData!$F$9:$F$108,(1-$U$14)/2)</f>
        <v>2.0704941459540933</v>
      </c>
      <c r="V15" s="6">
        <f>_xll.PDENSITY($U$15,SimData!$F$9:$F$108,$U$12,$U$13,0)</f>
        <v>0.13798847924553412</v>
      </c>
      <c r="W15" s="6">
        <f>_xll.QUANTILE(SimData!$G$9:$G$108,(1-$W$14)/2)</f>
        <v>2.0230194045007064</v>
      </c>
      <c r="X15" s="6">
        <f>_xll.PDENSITY($W$15,SimData!$G$9:$G$108,$W$12,$W$13,0)</f>
        <v>9.188094556086053E-2</v>
      </c>
      <c r="Y15" s="6">
        <f>_xll.QUANTILE(SimData!$H$9:$H$108,(1-$Y$14)/2)</f>
        <v>1.9923440962892867</v>
      </c>
      <c r="Z15" s="6">
        <f>_xll.PDENSITY($Y$15,SimData!$H$9:$H$108,$Y$12,$Y$13,0)</f>
        <v>0.10137814867739389</v>
      </c>
      <c r="AA15" s="6">
        <f>_xll.QUANTILE(SimData!$I$9:$I$108,(1-$AA$14)/2)</f>
        <v>1.6383008453956136</v>
      </c>
      <c r="AB15" s="6">
        <f>_xll.PDENSITY($AA$15,SimData!$I$9:$I$108,$AA$12,$AA$13,0)</f>
        <v>6.4728087329801273E-2</v>
      </c>
      <c r="AC15" s="6">
        <f>_xll.QUANTILE(SimData!$J$9:$J$108,(1-$AC$14)/2)</f>
        <v>2.1061802898415456</v>
      </c>
      <c r="AD15" s="6">
        <f>_xll.PDENSITY($AC$15,SimData!$J$9:$J$108,$AC$12,$AC$13,0)</f>
        <v>0.11401125429943199</v>
      </c>
      <c r="AE15" s="6">
        <f>_xll.QUANTILE(SimData!$K$9:$K$108,(1-$AE$14)/2)</f>
        <v>1.8879895126158242</v>
      </c>
      <c r="AF15" s="6">
        <f>_xll.PDENSITY($AE$15,SimData!$K$9:$K$108,$AE$12,$AE$13,0)</f>
        <v>0.12019971933702463</v>
      </c>
      <c r="AG15" s="6">
        <f>_xll.QUANTILE(SimData!$L$9:$L$108,(1-$AG$14)/2)</f>
        <v>2.0377351108141779</v>
      </c>
      <c r="AH15" s="6">
        <f>_xll.PDENSITY($AG$15,SimData!$L$9:$L$108,$AG$12,$AG$13,0)</f>
        <v>9.9659268182929028E-2</v>
      </c>
    </row>
    <row r="16" spans="1:34">
      <c r="A16">
        <v>8</v>
      </c>
      <c r="B16">
        <v>9.1527048205858366E-13</v>
      </c>
      <c r="C16">
        <v>3.7860955773944731</v>
      </c>
      <c r="D16">
        <v>3.3612397475226148</v>
      </c>
      <c r="E16">
        <v>3.7483471737060525</v>
      </c>
      <c r="F16">
        <v>3.3581790874573727</v>
      </c>
      <c r="G16">
        <v>3.4043665399055714</v>
      </c>
      <c r="H16">
        <v>3.8862172751713917</v>
      </c>
      <c r="I16">
        <v>3.7405730675202808</v>
      </c>
      <c r="J16">
        <v>3.8353888424682223</v>
      </c>
      <c r="K16">
        <v>2.4978224478353286</v>
      </c>
      <c r="L16">
        <v>3.4094591235873124</v>
      </c>
      <c r="N16" t="s">
        <v>82</v>
      </c>
      <c r="O16" s="6">
        <f>AVERAGE(SimData!$C$9:$C$108)</f>
        <v>3.6714900648822288</v>
      </c>
      <c r="P16" s="6">
        <f>_xll.PDENSITY($O$16,SimData!$C$9:$C$108,$O$12,$O$13,0)</f>
        <v>0.53996177321824235</v>
      </c>
      <c r="Q16" s="6">
        <f>AVERAGE(SimData!$D$9:$D$108)</f>
        <v>3.4920175266242253</v>
      </c>
      <c r="R16" s="6">
        <f>_xll.PDENSITY($Q$16,SimData!$D$9:$D$108,$Q$12,$Q$13,0)</f>
        <v>0.55920188144404426</v>
      </c>
      <c r="S16" s="6">
        <f>AVERAGE(SimData!$E$9:$E$108)</f>
        <v>3.3822620230214242</v>
      </c>
      <c r="T16" s="6">
        <f>_xll.PDENSITY($S$16,SimData!$E$9:$E$108,$S$12,$S$13,0)</f>
        <v>0.47309501526458902</v>
      </c>
      <c r="U16" s="6">
        <f>AVERAGE(SimData!$F$9:$F$108)</f>
        <v>3.3277505734820814</v>
      </c>
      <c r="V16" s="6">
        <f>_xll.PDENSITY($U$16,SimData!$F$9:$F$108,$U$12,$U$13,0)</f>
        <v>0.50818982403549895</v>
      </c>
      <c r="W16" s="6">
        <f>AVERAGE(SimData!$G$9:$G$108)</f>
        <v>3.2976971039527263</v>
      </c>
      <c r="X16" s="6">
        <f>_xll.PDENSITY($W$16,SimData!$G$9:$G$108,$W$12,$W$13,0)</f>
        <v>0.67507091796918572</v>
      </c>
      <c r="Y16" s="6">
        <f>AVERAGE(SimData!$H$9:$H$108)</f>
        <v>3.2763077028564913</v>
      </c>
      <c r="Z16" s="6">
        <f>_xll.PDENSITY($Y$16,SimData!$H$9:$H$108,$Y$12,$Y$13,0)</f>
        <v>0.60028307223238309</v>
      </c>
      <c r="AA16" s="6">
        <f>AVERAGE(SimData!$I$9:$I$108)</f>
        <v>3.2636408999266227</v>
      </c>
      <c r="AB16" s="6">
        <f>_xll.PDENSITY($AA$16,SimData!$I$9:$I$108,$AA$12,$AA$13,0)</f>
        <v>0.55279508860914073</v>
      </c>
      <c r="AC16" s="6">
        <f>AVERAGE(SimData!$J$9:$J$108)</f>
        <v>3.2596496890955664</v>
      </c>
      <c r="AD16" s="6">
        <f>_xll.PDENSITY($AC$16,SimData!$J$9:$J$108,$AC$12,$AC$13,0)</f>
        <v>0.53608697863966326</v>
      </c>
      <c r="AE16" s="6">
        <f>AVERAGE(SimData!$K$9:$K$108)</f>
        <v>3.2611377215097885</v>
      </c>
      <c r="AF16" s="6">
        <f>_xll.PDENSITY($AE$16,SimData!$K$9:$K$108,$AE$12,$AE$13,0)</f>
        <v>0.51593009446233506</v>
      </c>
      <c r="AG16" s="6">
        <f>AVERAGE(SimData!$L$9:$L$108)</f>
        <v>3.254304759888941</v>
      </c>
      <c r="AH16" s="6">
        <f>_xll.PDENSITY($AG$16,SimData!$L$9:$L$108,$AG$12,$AG$13,0)</f>
        <v>0.5729296753973373</v>
      </c>
    </row>
    <row r="17" spans="1:34">
      <c r="A17">
        <v>9</v>
      </c>
      <c r="B17">
        <v>1.2601091143972004E-12</v>
      </c>
      <c r="C17">
        <v>3.6035599667170155</v>
      </c>
      <c r="D17">
        <v>3.4596844982692039</v>
      </c>
      <c r="E17">
        <v>3.9798691499990277</v>
      </c>
      <c r="F17">
        <v>4.1122420913805113</v>
      </c>
      <c r="G17">
        <v>1.6913870186580917</v>
      </c>
      <c r="H17">
        <v>2.6088864704979753</v>
      </c>
      <c r="I17">
        <v>3.0720440889379925</v>
      </c>
      <c r="J17">
        <v>4.6863784896761844</v>
      </c>
      <c r="K17">
        <v>2.247867630177784</v>
      </c>
      <c r="L17">
        <v>3.5954888989930334</v>
      </c>
      <c r="N17" t="s">
        <v>83</v>
      </c>
      <c r="O17" s="6">
        <f>_xll.QUANTILE(SimData!$C$9:$C$108,1-(1-$O$14)/2)</f>
        <v>4.9714887006684867</v>
      </c>
      <c r="P17" s="6">
        <f>_xll.PDENSITY($O$17,SimData!$C$9:$C$108,$O$12,$O$13,0)</f>
        <v>0.13970160433236176</v>
      </c>
      <c r="Q17" s="6">
        <f>_xll.QUANTILE(SimData!$D$9:$D$108,1-(1-$Q$14)/2)</f>
        <v>4.9988801088190309</v>
      </c>
      <c r="R17" s="6">
        <f>_xll.PDENSITY($Q$17,SimData!$D$9:$D$108,$Q$12,$Q$13,0)</f>
        <v>9.0029226902010609E-2</v>
      </c>
      <c r="S17" s="6">
        <f>_xll.QUANTILE(SimData!$E$9:$E$108,1-(1-$S$14)/2)</f>
        <v>4.5378177518599347</v>
      </c>
      <c r="T17" s="6">
        <f>_xll.PDENSITY($S$17,SimData!$E$9:$E$108,$S$12,$S$13,0)</f>
        <v>0.17613562772618324</v>
      </c>
      <c r="U17" s="6">
        <f>_xll.QUANTILE(SimData!$F$9:$F$108,1-(1-$U$14)/2)</f>
        <v>4.9004890652170374</v>
      </c>
      <c r="V17" s="6">
        <f>_xll.PDENSITY($U$17,SimData!$F$9:$F$108,$U$12,$U$13,0)</f>
        <v>5.2200223238405903E-2</v>
      </c>
      <c r="W17" s="6">
        <f>_xll.QUANTILE(SimData!$G$9:$G$108,1-(1-$W$14)/2)</f>
        <v>4.5578529504660068</v>
      </c>
      <c r="X17" s="6">
        <f>_xll.PDENSITY($W$17,SimData!$G$9:$G$108,$W$12,$W$13,0)</f>
        <v>0.11197877644347778</v>
      </c>
      <c r="Y17" s="6">
        <f>_xll.QUANTILE(SimData!$H$9:$H$108,1-(1-$Y$14)/2)</f>
        <v>4.5812617772929043</v>
      </c>
      <c r="Z17" s="6">
        <f>_xll.PDENSITY($Y$17,SimData!$H$9:$H$108,$Y$12,$Y$13,0)</f>
        <v>0.11955856301947389</v>
      </c>
      <c r="AA17" s="6">
        <f>_xll.QUANTILE(SimData!$I$9:$I$108,1-(1-$AA$14)/2)</f>
        <v>4.6566972763433432</v>
      </c>
      <c r="AB17" s="6">
        <f>_xll.PDENSITY($AA$17,SimData!$I$9:$I$108,$AA$12,$AA$13,0)</f>
        <v>0.10526487081063002</v>
      </c>
      <c r="AC17" s="6">
        <f>_xll.QUANTILE(SimData!$J$9:$J$108,1-(1-$AC$14)/2)</f>
        <v>4.6863784896761844</v>
      </c>
      <c r="AD17" s="6">
        <f>_xll.PDENSITY($AC$17,SimData!$J$9:$J$108,$AC$12,$AC$13,0)</f>
        <v>7.667663681455382E-2</v>
      </c>
      <c r="AE17" s="6">
        <f>_xll.QUANTILE(SimData!$K$9:$K$108,1-(1-$AE$14)/2)</f>
        <v>4.5398394001672875</v>
      </c>
      <c r="AF17" s="6">
        <f>_xll.PDENSITY($AE$17,SimData!$K$9:$K$108,$AE$12,$AE$13,0)</f>
        <v>0.12359311438372786</v>
      </c>
      <c r="AG17" s="6">
        <f>_xll.QUANTILE(SimData!$L$9:$L$108,1-(1-$AG$14)/2)</f>
        <v>4.6020469542151785</v>
      </c>
      <c r="AH17" s="6">
        <f>_xll.PDENSITY($AG$17,SimData!$L$9:$L$108,$AG$12,$AG$13,0)</f>
        <v>6.7003656615973003E-2</v>
      </c>
    </row>
    <row r="18" spans="1:34">
      <c r="A18">
        <v>10</v>
      </c>
      <c r="B18">
        <v>3.9291079096268815E-24</v>
      </c>
      <c r="C18">
        <v>2.4988476314586463</v>
      </c>
      <c r="D18">
        <v>4.1397907982752375</v>
      </c>
      <c r="E18">
        <v>4.4693538443222156</v>
      </c>
      <c r="F18">
        <v>2.9127036941550188</v>
      </c>
      <c r="G18">
        <v>2.6860779294656019</v>
      </c>
      <c r="H18">
        <v>2.0963930790387773</v>
      </c>
      <c r="I18">
        <v>3.0253422955182963</v>
      </c>
      <c r="J18">
        <v>4.010620995082915</v>
      </c>
      <c r="K18">
        <v>3.0057336961016308</v>
      </c>
      <c r="L18">
        <v>3.7132029471483907</v>
      </c>
      <c r="N18">
        <v>1</v>
      </c>
      <c r="O18" s="6">
        <f>$O$10</f>
        <v>2.3841782755298055</v>
      </c>
      <c r="P18" s="6">
        <f>_xll.PDENSITY($O$18,SimData!$C$9:$C$108,$O$12,$O$13,0)</f>
        <v>0.14486536155261334</v>
      </c>
      <c r="Q18" s="6">
        <f>$Q$10</f>
        <v>1.9118062179458564</v>
      </c>
      <c r="R18" s="6">
        <f>_xll.PDENSITY($Q$18,SimData!$D$9:$D$108,$Q$12,$Q$13,0)</f>
        <v>6.1290218834197073E-2</v>
      </c>
      <c r="S18" s="6">
        <f>$S$10</f>
        <v>1.0874489151734255</v>
      </c>
      <c r="T18" s="6">
        <f>_xll.PDENSITY($S$18,SimData!$E$9:$E$108,$S$12,$S$13,0)</f>
        <v>1.3882090790414517E-2</v>
      </c>
      <c r="U18" s="6">
        <f>$U$10</f>
        <v>1.313467576287783</v>
      </c>
      <c r="V18" s="6">
        <f>_xll.PDENSITY($U$18,SimData!$F$9:$F$108,$U$12,$U$13,0)</f>
        <v>1.6354370493367569E-2</v>
      </c>
      <c r="W18" s="6">
        <f>$W$10</f>
        <v>1.6913870186580917</v>
      </c>
      <c r="X18" s="6">
        <f>_xll.PDENSITY($W$18,SimData!$G$9:$G$108,$W$12,$W$13,0)</f>
        <v>3.8172633098457545E-2</v>
      </c>
      <c r="Y18" s="6">
        <f>$Y$10</f>
        <v>1.4262953629347588</v>
      </c>
      <c r="Z18" s="6">
        <f>_xll.PDENSITY($Y$18,SimData!$H$9:$H$108,$Y$12,$Y$13,0)</f>
        <v>2.946974733642814E-2</v>
      </c>
      <c r="AA18" s="6">
        <f>$AA$10</f>
        <v>1.3465091024964013</v>
      </c>
      <c r="AB18" s="6">
        <f>_xll.PDENSITY($AA$18,SimData!$I$9:$I$108,$AA$12,$AA$13,0)</f>
        <v>4.461809445900939E-2</v>
      </c>
      <c r="AC18" s="6">
        <f>$AC$10</f>
        <v>1.3628862396218346</v>
      </c>
      <c r="AD18" s="6">
        <f>_xll.PDENSITY($AC$18,SimData!$J$9:$J$108,$AC$12,$AC$13,0)</f>
        <v>2.8278345657717707E-2</v>
      </c>
      <c r="AE18" s="6">
        <f>$AE$10</f>
        <v>1.7777084952693691</v>
      </c>
      <c r="AF18" s="6">
        <f>_xll.PDENSITY($AE$18,SimData!$K$9:$K$108,$AE$12,$AE$13,0)</f>
        <v>8.6190768943997756E-2</v>
      </c>
      <c r="AG18" s="6">
        <f>$AG$10</f>
        <v>0.54426726554697469</v>
      </c>
      <c r="AH18" s="6">
        <f>_xll.PDENSITY($AG$18,SimData!$L$9:$L$108,$AG$12,$AG$13,0)</f>
        <v>1.527455685043389E-2</v>
      </c>
    </row>
    <row r="19" spans="1:34">
      <c r="A19">
        <v>11</v>
      </c>
      <c r="B19">
        <v>3.020136988334862E-7</v>
      </c>
      <c r="C19">
        <v>3.3881540772269796</v>
      </c>
      <c r="D19">
        <v>1.9470923144883685</v>
      </c>
      <c r="E19">
        <v>3.2040310653187785</v>
      </c>
      <c r="F19">
        <v>2.4754796891606734</v>
      </c>
      <c r="G19">
        <v>3.9039785925765598</v>
      </c>
      <c r="H19">
        <v>2.433108064752036</v>
      </c>
      <c r="I19">
        <v>3.186754626292633</v>
      </c>
      <c r="J19">
        <v>3.5257840842308661</v>
      </c>
      <c r="K19">
        <v>4.4668785014040635</v>
      </c>
      <c r="L19">
        <v>3.510851261801776</v>
      </c>
      <c r="N19">
        <v>2</v>
      </c>
      <c r="O19" s="6">
        <f t="shared" ref="O19:O50" si="5">1/99*($O$11-$O$10)+O18</f>
        <v>2.4112447442009688</v>
      </c>
      <c r="P19" s="6">
        <f>_xll.PDENSITY($O$19,SimData!$C$9:$C$108,$O$12,$O$13,0)</f>
        <v>0.15631366546281322</v>
      </c>
      <c r="Q19" s="6">
        <f t="shared" ref="Q19:Q50" si="6">1/99*($Q$11-$Q$10)+Q18</f>
        <v>1.9444105736804971</v>
      </c>
      <c r="R19" s="6">
        <f>_xll.PDENSITY($Q$19,SimData!$D$9:$D$108,$Q$12,$Q$13,0)</f>
        <v>6.6906701905118091E-2</v>
      </c>
      <c r="S19" s="6">
        <f t="shared" ref="S19:S50" si="7">1/99*($S$11-$S$10)+S18</f>
        <v>1.1264630332633334</v>
      </c>
      <c r="T19" s="6">
        <f>_xll.PDENSITY($S$19,SimData!$E$9:$E$108,$S$12,$S$13,0)</f>
        <v>1.3928757115877684E-2</v>
      </c>
      <c r="U19" s="6">
        <f t="shared" ref="U19:U50" si="8">1/99*($U$11-$U$10)+U18</f>
        <v>1.3528422847679109</v>
      </c>
      <c r="V19" s="6">
        <f>_xll.PDENSITY($U$19,SimData!$F$9:$F$108,$U$12,$U$13,0)</f>
        <v>1.734392503483919E-2</v>
      </c>
      <c r="W19" s="6">
        <f t="shared" ref="W19:W50" si="9">1/99*($W$11-$W$10)+W18</f>
        <v>1.7241719424471931</v>
      </c>
      <c r="X19" s="6">
        <f>_xll.PDENSITY($W$19,SimData!$G$9:$G$108,$W$12,$W$13,0)</f>
        <v>4.2347286052862199E-2</v>
      </c>
      <c r="Y19" s="6">
        <f t="shared" ref="Y19:Y50" si="10">1/99*($Y$11-$Y$10)+Y18</f>
        <v>1.4600506550135499</v>
      </c>
      <c r="Z19" s="6">
        <f>_xll.PDENSITY($Y$19,SimData!$H$9:$H$108,$Y$12,$Y$13,0)</f>
        <v>3.1494306878364964E-2</v>
      </c>
      <c r="AA19" s="6">
        <f t="shared" ref="AA19:AA50" si="11">1/99*($AA$11-$AA$10)+AA18</f>
        <v>1.383048031321767</v>
      </c>
      <c r="AB19" s="6">
        <f>_xll.PDENSITY($AA$19,SimData!$I$9:$I$108,$AA$12,$AA$13,0)</f>
        <v>4.7462703446882575E-2</v>
      </c>
      <c r="AC19" s="6">
        <f t="shared" ref="AC19:AC50" si="12">1/99*($AC$11-$AC$10)+AC18</f>
        <v>1.398887671168453</v>
      </c>
      <c r="AD19" s="6">
        <f>_xll.PDENSITY($AC$19,SimData!$J$9:$J$108,$AC$12,$AC$13,0)</f>
        <v>2.9118122257738868E-2</v>
      </c>
      <c r="AE19" s="6">
        <f t="shared" ref="AE19:AE50" si="13">1/99*($AE$11-$AE$10)+AE18</f>
        <v>1.8149984289054808</v>
      </c>
      <c r="AF19" s="6">
        <f>_xll.PDENSITY($AE$19,SimData!$K$9:$K$108,$AE$12,$AE$13,0)</f>
        <v>9.7137184380252983E-2</v>
      </c>
      <c r="AG19" s="6">
        <f t="shared" ref="AG19:AG50" si="14">1/99*($AG$11-$AG$10)+AG18</f>
        <v>0.58903959917982096</v>
      </c>
      <c r="AH19" s="6">
        <f>_xll.PDENSITY($AG$19,SimData!$L$9:$L$108,$AG$12,$AG$13,0)</f>
        <v>1.5051824297242273E-2</v>
      </c>
    </row>
    <row r="20" spans="1:34">
      <c r="A20">
        <v>12</v>
      </c>
      <c r="B20">
        <v>2.6883369907973399E-24</v>
      </c>
      <c r="C20">
        <v>3.6645049411387354</v>
      </c>
      <c r="D20">
        <v>2.7297969029847686</v>
      </c>
      <c r="E20">
        <v>4.1471195139705666</v>
      </c>
      <c r="F20">
        <v>4.0220970824298856</v>
      </c>
      <c r="G20">
        <v>2.9133901521278185</v>
      </c>
      <c r="H20">
        <v>4.2358648850049949</v>
      </c>
      <c r="I20">
        <v>3.9485463725134209</v>
      </c>
      <c r="J20">
        <v>3.5454609761884401</v>
      </c>
      <c r="K20">
        <v>3.9754777107124637</v>
      </c>
      <c r="L20">
        <v>0.54426726554697469</v>
      </c>
      <c r="N20">
        <v>3</v>
      </c>
      <c r="O20" s="6">
        <f t="shared" si="5"/>
        <v>2.438311212872132</v>
      </c>
      <c r="P20" s="6">
        <f>_xll.PDENSITY($O$20,SimData!$C$9:$C$108,$O$12,$O$13,0)</f>
        <v>0.16768749348037412</v>
      </c>
      <c r="Q20" s="6">
        <f t="shared" si="6"/>
        <v>1.9770149294151378</v>
      </c>
      <c r="R20" s="6">
        <f>_xll.PDENSITY($Q$20,SimData!$D$9:$D$108,$Q$12,$Q$13,0)</f>
        <v>7.2773042141687436E-2</v>
      </c>
      <c r="S20" s="6">
        <f t="shared" si="7"/>
        <v>1.1654771513532414</v>
      </c>
      <c r="T20" s="6">
        <f>_xll.PDENSITY($S$20,SimData!$E$9:$E$108,$S$12,$S$13,0)</f>
        <v>1.3810108542353776E-2</v>
      </c>
      <c r="U20" s="6">
        <f t="shared" si="8"/>
        <v>1.3922169932480388</v>
      </c>
      <c r="V20" s="6">
        <f>_xll.PDENSITY($U$20,SimData!$F$9:$F$108,$U$12,$U$13,0)</f>
        <v>1.8446430716534679E-2</v>
      </c>
      <c r="W20" s="6">
        <f t="shared" si="9"/>
        <v>1.7569568662362944</v>
      </c>
      <c r="X20" s="6">
        <f>_xll.PDENSITY($W$20,SimData!$G$9:$G$108,$W$12,$W$13,0)</f>
        <v>4.6693113276628652E-2</v>
      </c>
      <c r="Y20" s="6">
        <f t="shared" si="10"/>
        <v>1.493805947092341</v>
      </c>
      <c r="Z20" s="6">
        <f>_xll.PDENSITY($Y$20,SimData!$H$9:$H$108,$Y$12,$Y$13,0)</f>
        <v>3.3484620107273232E-2</v>
      </c>
      <c r="AA20" s="6">
        <f t="shared" si="11"/>
        <v>1.4195869601471327</v>
      </c>
      <c r="AB20" s="6">
        <f>_xll.PDENSITY($AA$20,SimData!$I$9:$I$108,$AA$12,$AA$13,0)</f>
        <v>5.0179117276070342E-2</v>
      </c>
      <c r="AC20" s="6">
        <f t="shared" si="12"/>
        <v>1.4348891027150714</v>
      </c>
      <c r="AD20" s="6">
        <f>_xll.PDENSITY($AC$20,SimData!$J$9:$J$108,$AC$12,$AC$13,0)</f>
        <v>2.963619521483369E-2</v>
      </c>
      <c r="AE20" s="6">
        <f t="shared" si="13"/>
        <v>1.8522883625415925</v>
      </c>
      <c r="AF20" s="6">
        <f>_xll.PDENSITY($AE$20,SimData!$K$9:$K$108,$AE$12,$AE$13,0)</f>
        <v>0.10867266369590013</v>
      </c>
      <c r="AG20" s="6">
        <f t="shared" si="14"/>
        <v>0.63381193281266723</v>
      </c>
      <c r="AH20" s="6">
        <f>_xll.PDENSITY($AG$20,SimData!$L$9:$L$108,$AG$12,$AG$13,0)</f>
        <v>1.4402895110165259E-2</v>
      </c>
    </row>
    <row r="21" spans="1:34">
      <c r="A21">
        <v>13</v>
      </c>
      <c r="B21">
        <v>2.3970039790561636E-20</v>
      </c>
      <c r="C21">
        <v>3.6116926742884257</v>
      </c>
      <c r="D21">
        <v>3.6256234220343533</v>
      </c>
      <c r="E21">
        <v>4.9498466060743098</v>
      </c>
      <c r="F21">
        <v>3.2208365509287891</v>
      </c>
      <c r="G21">
        <v>3.3039742126768585</v>
      </c>
      <c r="H21">
        <v>4.6004124821762877</v>
      </c>
      <c r="I21">
        <v>3.5006865743046891</v>
      </c>
      <c r="J21">
        <v>3.0932322830554781</v>
      </c>
      <c r="K21">
        <v>3.7799654784945895</v>
      </c>
      <c r="L21">
        <v>2.8874468623879772</v>
      </c>
      <c r="N21">
        <v>4</v>
      </c>
      <c r="O21" s="6">
        <f t="shared" si="5"/>
        <v>2.4653776815432953</v>
      </c>
      <c r="P21" s="6">
        <f>_xll.PDENSITY($O$21,SimData!$C$9:$C$108,$O$12,$O$13,0)</f>
        <v>0.17888265093473357</v>
      </c>
      <c r="Q21" s="6">
        <f t="shared" si="6"/>
        <v>2.0096192851497787</v>
      </c>
      <c r="R21" s="6">
        <f>_xll.PDENSITY($Q$21,SimData!$D$9:$D$108,$Q$12,$Q$13,0)</f>
        <v>7.8925131701407636E-2</v>
      </c>
      <c r="S21" s="6">
        <f t="shared" si="7"/>
        <v>1.2044912694431493</v>
      </c>
      <c r="T21" s="6">
        <f>_xll.PDENSITY($S$21,SimData!$E$9:$E$108,$S$12,$S$13,0)</f>
        <v>1.3563916738806799E-2</v>
      </c>
      <c r="U21" s="6">
        <f t="shared" si="8"/>
        <v>1.4315917017281667</v>
      </c>
      <c r="V21" s="6">
        <f>_xll.PDENSITY($U$21,SimData!$F$9:$F$108,$U$12,$U$13,0)</f>
        <v>1.9754861095662369E-2</v>
      </c>
      <c r="W21" s="6">
        <f t="shared" si="9"/>
        <v>1.7897417900253958</v>
      </c>
      <c r="X21" s="6">
        <f>_xll.PDENSITY($W$21,SimData!$G$9:$G$108,$W$12,$W$13,0)</f>
        <v>5.1219705058568946E-2</v>
      </c>
      <c r="Y21" s="6">
        <f t="shared" si="10"/>
        <v>1.5275612391711322</v>
      </c>
      <c r="Z21" s="6">
        <f>_xll.PDENSITY($Y$21,SimData!$H$9:$H$108,$Y$12,$Y$13,0)</f>
        <v>3.5473941311885332E-2</v>
      </c>
      <c r="AA21" s="6">
        <f t="shared" si="11"/>
        <v>1.4561258889724984</v>
      </c>
      <c r="AB21" s="6">
        <f>_xll.PDENSITY($AA$21,SimData!$I$9:$I$108,$AA$12,$AA$13,0)</f>
        <v>5.2771263422005193E-2</v>
      </c>
      <c r="AC21" s="6">
        <f t="shared" si="12"/>
        <v>1.4708905342616898</v>
      </c>
      <c r="AD21" s="6">
        <f>_xll.PDENSITY($AC$21,SimData!$J$9:$J$108,$AC$12,$AC$13,0)</f>
        <v>2.9867337248802372E-2</v>
      </c>
      <c r="AE21" s="6">
        <f t="shared" si="13"/>
        <v>1.8895782961777041</v>
      </c>
      <c r="AF21" s="6">
        <f>_xll.PDENSITY($AE$21,SimData!$K$9:$K$108,$AE$12,$AE$13,0)</f>
        <v>0.12072245303155972</v>
      </c>
      <c r="AG21" s="6">
        <f t="shared" si="14"/>
        <v>0.67858426644551351</v>
      </c>
      <c r="AH21" s="6">
        <f>_xll.PDENSITY($AG$21,SimData!$L$9:$L$108,$AG$12,$AG$13,0)</f>
        <v>1.3383003774498584E-2</v>
      </c>
    </row>
    <row r="22" spans="1:34">
      <c r="A22">
        <v>14</v>
      </c>
      <c r="B22">
        <v>1.5096046179092755E-23</v>
      </c>
      <c r="C22">
        <v>4.4767755631591637</v>
      </c>
      <c r="D22">
        <v>4.3882410265442715</v>
      </c>
      <c r="E22">
        <v>3.6964795788631819</v>
      </c>
      <c r="F22">
        <v>4.3872997724223763</v>
      </c>
      <c r="G22">
        <v>2.9276095109735047</v>
      </c>
      <c r="H22">
        <v>2.0955231241247656</v>
      </c>
      <c r="I22">
        <v>2.4133970513540977</v>
      </c>
      <c r="J22">
        <v>3.2591486796638214</v>
      </c>
      <c r="K22">
        <v>3.0985442614779592</v>
      </c>
      <c r="L22">
        <v>3.4417765914665308</v>
      </c>
      <c r="N22">
        <v>5</v>
      </c>
      <c r="O22" s="6">
        <f t="shared" si="5"/>
        <v>2.4924441502144585</v>
      </c>
      <c r="P22" s="6">
        <f>_xll.PDENSITY($O$22,SimData!$C$9:$C$108,$O$12,$O$13,0)</f>
        <v>0.18980276733001719</v>
      </c>
      <c r="Q22" s="6">
        <f t="shared" si="6"/>
        <v>2.0422236408844197</v>
      </c>
      <c r="R22" s="6">
        <f>_xll.PDENSITY($Q$22,SimData!$D$9:$D$108,$Q$12,$Q$13,0)</f>
        <v>8.5408081209548084E-2</v>
      </c>
      <c r="S22" s="6">
        <f t="shared" si="7"/>
        <v>1.2435053875330573</v>
      </c>
      <c r="T22" s="6">
        <f>_xll.PDENSITY($S$22,SimData!$E$9:$E$108,$S$12,$S$13,0)</f>
        <v>1.3242436080709701E-2</v>
      </c>
      <c r="U22" s="6">
        <f t="shared" si="8"/>
        <v>1.4709664102082947</v>
      </c>
      <c r="V22" s="6">
        <f>_xll.PDENSITY($U$22,SimData!$F$9:$F$108,$U$12,$U$13,0)</f>
        <v>2.1377959025063002E-2</v>
      </c>
      <c r="W22" s="6">
        <f t="shared" si="9"/>
        <v>1.8225267138144972</v>
      </c>
      <c r="X22" s="6">
        <f>_xll.PDENSITY($W$22,SimData!$G$9:$G$108,$W$12,$W$13,0)</f>
        <v>5.5946715211861758E-2</v>
      </c>
      <c r="Y22" s="6">
        <f t="shared" si="10"/>
        <v>1.5613165312499233</v>
      </c>
      <c r="Z22" s="6">
        <f>_xll.PDENSITY($Y$22,SimData!$H$9:$H$108,$Y$12,$Y$13,0)</f>
        <v>3.7511491643297194E-2</v>
      </c>
      <c r="AA22" s="6">
        <f t="shared" si="11"/>
        <v>1.4926648177978641</v>
      </c>
      <c r="AB22" s="6">
        <f>_xll.PDENSITY($AA$22,SimData!$I$9:$I$108,$AA$12,$AA$13,0)</f>
        <v>5.5254478763811232E-2</v>
      </c>
      <c r="AC22" s="6">
        <f t="shared" si="12"/>
        <v>1.5068919658083082</v>
      </c>
      <c r="AD22" s="6">
        <f>_xll.PDENSITY($AC$22,SimData!$J$9:$J$108,$AC$12,$AC$13,0)</f>
        <v>2.9875419476988831E-2</v>
      </c>
      <c r="AE22" s="6">
        <f t="shared" si="13"/>
        <v>1.9268682298138158</v>
      </c>
      <c r="AF22" s="6">
        <f>_xll.PDENSITY($AE$22,SimData!$K$9:$K$108,$AE$12,$AE$13,0)</f>
        <v>0.13319595638592052</v>
      </c>
      <c r="AG22" s="6">
        <f t="shared" si="14"/>
        <v>0.72335660007835978</v>
      </c>
      <c r="AH22" s="6">
        <f>_xll.PDENSITY($AG$22,SimData!$L$9:$L$108,$AG$12,$AG$13,0)</f>
        <v>1.2075574476670729E-2</v>
      </c>
    </row>
    <row r="23" spans="1:34">
      <c r="A23">
        <v>15</v>
      </c>
      <c r="B23">
        <v>9.0233158983344151E-7</v>
      </c>
      <c r="C23">
        <v>4.578859768227769</v>
      </c>
      <c r="D23">
        <v>2.1343009219116276</v>
      </c>
      <c r="E23">
        <v>4.8924048677421501</v>
      </c>
      <c r="F23">
        <v>2.3953251062907288</v>
      </c>
      <c r="G23">
        <v>3.2521975650088293</v>
      </c>
      <c r="H23">
        <v>2.8147422123316939</v>
      </c>
      <c r="I23">
        <v>3.4865412286031092</v>
      </c>
      <c r="J23">
        <v>3.6536329896506046</v>
      </c>
      <c r="K23">
        <v>3.8431533715109736</v>
      </c>
      <c r="L23">
        <v>3.4233142381540014</v>
      </c>
      <c r="N23">
        <v>6</v>
      </c>
      <c r="O23" s="6">
        <f t="shared" si="5"/>
        <v>2.5195106188856218</v>
      </c>
      <c r="P23" s="6">
        <f>_xll.PDENSITY($O$23,SimData!$C$9:$C$108,$O$12,$O$13,0)</f>
        <v>0.20036328720397129</v>
      </c>
      <c r="Q23" s="6">
        <f t="shared" si="6"/>
        <v>2.0748279966190606</v>
      </c>
      <c r="R23" s="6">
        <f>_xll.PDENSITY($Q$23,SimData!$D$9:$D$108,$Q$12,$Q$13,0)</f>
        <v>9.2273387702596632E-2</v>
      </c>
      <c r="S23" s="6">
        <f t="shared" si="7"/>
        <v>1.2825195056229652</v>
      </c>
      <c r="T23" s="6">
        <f>_xll.PDENSITY($S$23,SimData!$E$9:$E$108,$S$12,$S$13,0)</f>
        <v>1.2910393092536105E-2</v>
      </c>
      <c r="U23" s="6">
        <f t="shared" si="8"/>
        <v>1.5103411186884226</v>
      </c>
      <c r="V23" s="6">
        <f>_xll.PDENSITY($U$23,SimData!$F$9:$F$108,$U$12,$U$13,0)</f>
        <v>2.3434848688422712E-2</v>
      </c>
      <c r="W23" s="6">
        <f t="shared" si="9"/>
        <v>1.8553116376035985</v>
      </c>
      <c r="X23" s="6">
        <f>_xll.PDENSITY($W$23,SimData!$G$9:$G$108,$W$12,$W$13,0)</f>
        <v>6.0904792125915874E-2</v>
      </c>
      <c r="Y23" s="6">
        <f t="shared" si="10"/>
        <v>1.5950718233287144</v>
      </c>
      <c r="Z23" s="6">
        <f>_xll.PDENSITY($Y$23,SimData!$H$9:$H$108,$Y$12,$Y$13,0)</f>
        <v>3.9661181109475308E-2</v>
      </c>
      <c r="AA23" s="6">
        <f t="shared" si="11"/>
        <v>1.5292037466232298</v>
      </c>
      <c r="AB23" s="6">
        <f>_xll.PDENSITY($AA$23,SimData!$I$9:$I$108,$AA$12,$AA$13,0)</f>
        <v>5.7654958702838703E-2</v>
      </c>
      <c r="AC23" s="6">
        <f t="shared" si="12"/>
        <v>1.5428933973549266</v>
      </c>
      <c r="AD23" s="6">
        <f>_xll.PDENSITY($AC$23,SimData!$J$9:$J$108,$AC$12,$AC$13,0)</f>
        <v>2.9752284012364318E-2</v>
      </c>
      <c r="AE23" s="6">
        <f t="shared" si="13"/>
        <v>1.9641581634499274</v>
      </c>
      <c r="AF23" s="6">
        <f>_xll.PDENSITY($AE$23,SimData!$K$9:$K$108,$AE$12,$AE$13,0)</f>
        <v>0.14598798468923888</v>
      </c>
      <c r="AG23" s="6">
        <f t="shared" si="14"/>
        <v>0.76812893371120605</v>
      </c>
      <c r="AH23" s="6">
        <f>_xll.PDENSITY($AG$23,SimData!$L$9:$L$108,$AG$12,$AG$13,0)</f>
        <v>1.0581077814337581E-2</v>
      </c>
    </row>
    <row r="24" spans="1:34">
      <c r="A24">
        <v>16</v>
      </c>
      <c r="B24">
        <v>2.2945075211692776E-12</v>
      </c>
      <c r="C24">
        <v>2.5974043288777895</v>
      </c>
      <c r="D24">
        <v>3.2050270466946955</v>
      </c>
      <c r="E24">
        <v>1.904482464607292</v>
      </c>
      <c r="F24">
        <v>4.0933013054226226</v>
      </c>
      <c r="G24">
        <v>3.3395310462512668</v>
      </c>
      <c r="H24">
        <v>4.240326254900471</v>
      </c>
      <c r="I24">
        <v>3.8341930219297922</v>
      </c>
      <c r="J24">
        <v>2.4462586911447057</v>
      </c>
      <c r="K24">
        <v>3.678040543267115</v>
      </c>
      <c r="L24">
        <v>2.9449853228790239</v>
      </c>
      <c r="N24">
        <v>7</v>
      </c>
      <c r="O24" s="6">
        <f t="shared" si="5"/>
        <v>2.546577087556785</v>
      </c>
      <c r="P24" s="6">
        <f>_xll.PDENSITY($O$24,SimData!$C$9:$C$108,$O$12,$O$13,0)</f>
        <v>0.21049519492128665</v>
      </c>
      <c r="Q24" s="6">
        <f t="shared" si="6"/>
        <v>2.1074323523537015</v>
      </c>
      <c r="R24" s="6">
        <f>_xll.PDENSITY($Q$24,SimData!$D$9:$D$108,$Q$12,$Q$13,0)</f>
        <v>9.9575028492542544E-2</v>
      </c>
      <c r="S24" s="6">
        <f t="shared" si="7"/>
        <v>1.3215336237128732</v>
      </c>
      <c r="T24" s="6">
        <f>_xll.PDENSITY($S$24,SimData!$E$9:$E$108,$S$12,$S$13,0)</f>
        <v>1.2642292339486449E-2</v>
      </c>
      <c r="U24" s="6">
        <f t="shared" si="8"/>
        <v>1.5497158271685505</v>
      </c>
      <c r="V24" s="6">
        <f>_xll.PDENSITY($U$24,SimData!$F$9:$F$108,$U$12,$U$13,0)</f>
        <v>2.6048230357090606E-2</v>
      </c>
      <c r="W24" s="6">
        <f t="shared" si="9"/>
        <v>1.8880965613926999</v>
      </c>
      <c r="X24" s="6">
        <f>_xll.PDENSITY($W$24,SimData!$G$9:$G$108,$W$12,$W$13,0)</f>
        <v>6.6136213739622723E-2</v>
      </c>
      <c r="Y24" s="6">
        <f t="shared" si="10"/>
        <v>1.6288271154075056</v>
      </c>
      <c r="Z24" s="6">
        <f>_xll.PDENSITY($Y$24,SimData!$H$9:$H$108,$Y$12,$Y$13,0)</f>
        <v>4.1999249648113378E-2</v>
      </c>
      <c r="AA24" s="6">
        <f t="shared" si="11"/>
        <v>1.5657426754485955</v>
      </c>
      <c r="AB24" s="6">
        <f>_xll.PDENSITY($AA$24,SimData!$I$9:$I$108,$AA$12,$AA$13,0)</f>
        <v>6.0008792674416743E-2</v>
      </c>
      <c r="AC24" s="6">
        <f t="shared" si="12"/>
        <v>1.578894828901545</v>
      </c>
      <c r="AD24" s="6">
        <f>_xll.PDENSITY($AC$24,SimData!$J$9:$J$108,$AC$12,$AC$13,0)</f>
        <v>2.9614735185052102E-2</v>
      </c>
      <c r="AE24" s="6">
        <f t="shared" si="13"/>
        <v>2.0014480970860391</v>
      </c>
      <c r="AF24" s="6">
        <f>_xll.PDENSITY($AE$24,SimData!$K$9:$K$108,$AE$12,$AE$13,0)</f>
        <v>0.15898185406350407</v>
      </c>
      <c r="AG24" s="6">
        <f t="shared" si="14"/>
        <v>0.81290126734405233</v>
      </c>
      <c r="AH24" s="6">
        <f>_xll.PDENSITY($AG$24,SimData!$L$9:$L$108,$AG$12,$AG$13,0)</f>
        <v>9.0045545692863521E-3</v>
      </c>
    </row>
    <row r="25" spans="1:34">
      <c r="A25">
        <v>17</v>
      </c>
      <c r="B25">
        <v>4.5494933690416522E-24</v>
      </c>
      <c r="C25">
        <v>3.2545193030839226</v>
      </c>
      <c r="D25">
        <v>4.9006179951204709</v>
      </c>
      <c r="E25">
        <v>2.4822726625601628</v>
      </c>
      <c r="F25">
        <v>3.8116062011937371</v>
      </c>
      <c r="G25">
        <v>2.0230194045007059</v>
      </c>
      <c r="H25">
        <v>4.7680692787350845</v>
      </c>
      <c r="I25">
        <v>3.345221511014945</v>
      </c>
      <c r="J25">
        <v>3.1694642180058326</v>
      </c>
      <c r="K25">
        <v>3.8625047793726059</v>
      </c>
      <c r="L25">
        <v>2.0377351108141775</v>
      </c>
      <c r="N25">
        <v>8</v>
      </c>
      <c r="O25" s="6">
        <f t="shared" si="5"/>
        <v>2.5736435562279483</v>
      </c>
      <c r="P25" s="6">
        <f>_xll.PDENSITY($O$25,SimData!$C$9:$C$108,$O$12,$O$13,0)</f>
        <v>0.22014828100101366</v>
      </c>
      <c r="Q25" s="6">
        <f t="shared" si="6"/>
        <v>2.1400367080883425</v>
      </c>
      <c r="R25" s="6">
        <f>_xll.PDENSITY($Q$25,SimData!$D$9:$D$108,$Q$12,$Q$13,0)</f>
        <v>0.10736473059499567</v>
      </c>
      <c r="S25" s="6">
        <f t="shared" si="7"/>
        <v>1.3605477418027812</v>
      </c>
      <c r="T25" s="6">
        <f>_xll.PDENSITY($S$25,SimData!$E$9:$E$108,$S$12,$S$13,0)</f>
        <v>1.251932510238815E-2</v>
      </c>
      <c r="U25" s="6">
        <f t="shared" si="8"/>
        <v>1.5890905356486784</v>
      </c>
      <c r="V25" s="6">
        <f>_xll.PDENSITY($U$25,SimData!$F$9:$F$108,$U$12,$U$13,0)</f>
        <v>2.9336681556237663E-2</v>
      </c>
      <c r="W25" s="6">
        <f t="shared" si="9"/>
        <v>1.9208814851818012</v>
      </c>
      <c r="X25" s="6">
        <f>_xll.PDENSITY($W$25,SimData!$G$9:$G$108,$W$12,$W$13,0)</f>
        <v>7.1695077966208665E-2</v>
      </c>
      <c r="Y25" s="6">
        <f t="shared" si="10"/>
        <v>1.6625824074862967</v>
      </c>
      <c r="Z25" s="6">
        <f>_xll.PDENSITY($Y$25,SimData!$H$9:$H$108,$Y$12,$Y$13,0)</f>
        <v>4.461102394448227E-2</v>
      </c>
      <c r="AA25" s="6">
        <f t="shared" si="11"/>
        <v>1.6022816042739612</v>
      </c>
      <c r="AB25" s="6">
        <f>_xll.PDENSITY($AA$25,SimData!$I$9:$I$108,$AA$12,$AA$13,0)</f>
        <v>6.2360735457602047E-2</v>
      </c>
      <c r="AC25" s="6">
        <f t="shared" si="12"/>
        <v>1.6148962604481634</v>
      </c>
      <c r="AD25" s="6">
        <f>_xll.PDENSITY($AC$25,SimData!$J$9:$J$108,$AC$12,$AC$13,0)</f>
        <v>2.959991069096822E-2</v>
      </c>
      <c r="AE25" s="6">
        <f t="shared" si="13"/>
        <v>2.038738030722151</v>
      </c>
      <c r="AF25" s="6">
        <f>_xll.PDENSITY($AE$25,SimData!$K$9:$K$108,$AE$12,$AE$13,0)</f>
        <v>0.1720545501010754</v>
      </c>
      <c r="AG25" s="6">
        <f t="shared" si="14"/>
        <v>0.8576736009768986</v>
      </c>
      <c r="AH25" s="6">
        <f>_xll.PDENSITY($AG$25,SimData!$L$9:$L$108,$AG$12,$AG$13,0)</f>
        <v>7.4440128827955917E-3</v>
      </c>
    </row>
    <row r="26" spans="1:34">
      <c r="A26">
        <v>18</v>
      </c>
      <c r="B26">
        <v>1.8109651266261259E-19</v>
      </c>
      <c r="C26">
        <v>3.2951609066154575</v>
      </c>
      <c r="D26">
        <v>3.5410145838270122</v>
      </c>
      <c r="E26">
        <v>4.2369878602074849</v>
      </c>
      <c r="F26">
        <v>2.0825199311873104</v>
      </c>
      <c r="G26">
        <v>3.1373039368526996</v>
      </c>
      <c r="H26">
        <v>3.3769692653459451</v>
      </c>
      <c r="I26">
        <v>3.0307324885154827</v>
      </c>
      <c r="J26">
        <v>3.9817285678873504</v>
      </c>
      <c r="K26">
        <v>2.8353386416844382</v>
      </c>
      <c r="L26">
        <v>3.2943107804281184</v>
      </c>
      <c r="N26">
        <v>9</v>
      </c>
      <c r="O26" s="6">
        <f t="shared" si="5"/>
        <v>2.6007100248991115</v>
      </c>
      <c r="P26" s="6">
        <f>_xll.PDENSITY($O$26,SimData!$C$9:$C$108,$O$12,$O$13,0)</f>
        <v>0.2292937700043168</v>
      </c>
      <c r="Q26" s="6">
        <f t="shared" si="6"/>
        <v>2.1726410638229834</v>
      </c>
      <c r="R26" s="6">
        <f>_xll.PDENSITY($Q$26,SimData!$D$9:$D$108,$Q$12,$Q$13,0)</f>
        <v>0.11568678645716413</v>
      </c>
      <c r="S26" s="6">
        <f t="shared" si="7"/>
        <v>1.3995618598926891</v>
      </c>
      <c r="T26" s="6">
        <f>_xll.PDENSITY($S$26,SimData!$E$9:$E$108,$S$12,$S$13,0)</f>
        <v>1.26261822776257E-2</v>
      </c>
      <c r="U26" s="6">
        <f t="shared" si="8"/>
        <v>1.6284652441288063</v>
      </c>
      <c r="V26" s="6">
        <f>_xll.PDENSITY($U$26,SimData!$F$9:$F$108,$U$12,$U$13,0)</f>
        <v>3.3406722858912122E-2</v>
      </c>
      <c r="W26" s="6">
        <f t="shared" si="9"/>
        <v>1.9536664089709026</v>
      </c>
      <c r="X26" s="6">
        <f>_xll.PDENSITY($W$26,SimData!$G$9:$G$108,$W$12,$W$13,0)</f>
        <v>7.7646813337196446E-2</v>
      </c>
      <c r="Y26" s="6">
        <f t="shared" si="10"/>
        <v>1.6963376995650878</v>
      </c>
      <c r="Z26" s="6">
        <f>_xll.PDENSITY($Y$26,SimData!$H$9:$H$108,$Y$12,$Y$13,0)</f>
        <v>4.7587080254945235E-2</v>
      </c>
      <c r="AA26" s="6">
        <f t="shared" si="11"/>
        <v>1.6388205330993268</v>
      </c>
      <c r="AB26" s="6">
        <f>_xll.PDENSITY($AA$26,SimData!$I$9:$I$108,$AA$12,$AA$13,0)</f>
        <v>6.4762867705706093E-2</v>
      </c>
      <c r="AC26" s="6">
        <f t="shared" si="12"/>
        <v>1.6508976919947818</v>
      </c>
      <c r="AD26" s="6">
        <f>_xll.PDENSITY($AC$26,SimData!$J$9:$J$108,$AC$12,$AC$13,0)</f>
        <v>2.9859445270367938E-2</v>
      </c>
      <c r="AE26" s="6">
        <f t="shared" si="13"/>
        <v>2.0760279643582629</v>
      </c>
      <c r="AF26" s="6">
        <f>_xll.PDENSITY($AE$26,SimData!$K$9:$K$108,$AE$12,$AE$13,0)</f>
        <v>0.18508385332368174</v>
      </c>
      <c r="AG26" s="6">
        <f t="shared" si="14"/>
        <v>0.90244593460974487</v>
      </c>
      <c r="AH26" s="6">
        <f>_xll.PDENSITY($AG$26,SimData!$L$9:$L$108,$AG$12,$AG$13,0)</f>
        <v>5.9815280082458925E-3</v>
      </c>
    </row>
    <row r="27" spans="1:34">
      <c r="A27">
        <v>19</v>
      </c>
      <c r="B27">
        <v>6.2038545941477076E-24</v>
      </c>
      <c r="C27">
        <v>3.8814119244456036</v>
      </c>
      <c r="D27">
        <v>2.6664955225173168</v>
      </c>
      <c r="E27">
        <v>3.9603244919431728</v>
      </c>
      <c r="F27">
        <v>2.153545946220722</v>
      </c>
      <c r="G27">
        <v>3.4209911042150374</v>
      </c>
      <c r="H27">
        <v>3.7076818460451104</v>
      </c>
      <c r="I27">
        <v>2.7806524927744061</v>
      </c>
      <c r="J27">
        <v>2.9500776352699907</v>
      </c>
      <c r="K27">
        <v>2.9394136847427079</v>
      </c>
      <c r="L27">
        <v>2.9877477658872018</v>
      </c>
      <c r="N27">
        <v>10</v>
      </c>
      <c r="O27" s="6">
        <f t="shared" si="5"/>
        <v>2.6277764935702748</v>
      </c>
      <c r="P27" s="6">
        <f>_xll.PDENSITY($O$27,SimData!$C$9:$C$108,$O$12,$O$13,0)</f>
        <v>0.23792615323255306</v>
      </c>
      <c r="Q27" s="6">
        <f t="shared" si="6"/>
        <v>2.2052454195576243</v>
      </c>
      <c r="R27" s="6">
        <f>_xll.PDENSITY($Q$27,SimData!$D$9:$D$108,$Q$12,$Q$13,0)</f>
        <v>0.12457288542910683</v>
      </c>
      <c r="S27" s="6">
        <f t="shared" si="7"/>
        <v>1.4385759779825971</v>
      </c>
      <c r="T27" s="6">
        <f>_xll.PDENSITY($S$27,SimData!$E$9:$E$108,$S$12,$S$13,0)</f>
        <v>1.3048047745620097E-2</v>
      </c>
      <c r="U27" s="6">
        <f t="shared" si="8"/>
        <v>1.6678399526089343</v>
      </c>
      <c r="V27" s="6">
        <f>_xll.PDENSITY($U$27,SimData!$F$9:$F$108,$U$12,$U$13,0)</f>
        <v>3.8345382497421455E-2</v>
      </c>
      <c r="W27" s="6">
        <f t="shared" si="9"/>
        <v>1.986451332760004</v>
      </c>
      <c r="X27" s="6">
        <f>_xll.PDENSITY($W$27,SimData!$G$9:$G$108,$W$12,$W$13,0)</f>
        <v>8.4066721473293429E-2</v>
      </c>
      <c r="Y27" s="6">
        <f t="shared" si="10"/>
        <v>1.730092991643879</v>
      </c>
      <c r="Z27" s="6">
        <f>_xll.PDENSITY($Y$27,SimData!$H$9:$H$108,$Y$12,$Y$13,0)</f>
        <v>5.101915994867872E-2</v>
      </c>
      <c r="AA27" s="6">
        <f t="shared" si="11"/>
        <v>1.6753594619246925</v>
      </c>
      <c r="AB27" s="6">
        <f>_xll.PDENSITY($AA$27,SimData!$I$9:$I$108,$AA$12,$AA$13,0)</f>
        <v>6.7273282370614834E-2</v>
      </c>
      <c r="AC27" s="6">
        <f t="shared" si="12"/>
        <v>1.6868991235414001</v>
      </c>
      <c r="AD27" s="6">
        <f>_xll.PDENSITY($AC$27,SimData!$J$9:$J$108,$AC$12,$AC$13,0)</f>
        <v>3.0552941938628893E-2</v>
      </c>
      <c r="AE27" s="6">
        <f t="shared" si="13"/>
        <v>2.1133178979943747</v>
      </c>
      <c r="AF27" s="6">
        <f>_xll.PDENSITY($AE$27,SimData!$K$9:$K$108,$AE$12,$AE$13,0)</f>
        <v>0.19795695175977979</v>
      </c>
      <c r="AG27" s="6">
        <f t="shared" si="14"/>
        <v>0.94721826824259114</v>
      </c>
      <c r="AH27" s="6">
        <f>_xll.PDENSITY($AG$27,SimData!$L$9:$L$108,$AG$12,$AG$13,0)</f>
        <v>4.6781640223156982E-3</v>
      </c>
    </row>
    <row r="28" spans="1:34">
      <c r="A28">
        <v>20</v>
      </c>
      <c r="B28">
        <v>7.3233714867351011E-10</v>
      </c>
      <c r="C28">
        <v>3.4966392859166087</v>
      </c>
      <c r="D28">
        <v>2.7809442439873102</v>
      </c>
      <c r="E28">
        <v>4.0985347908735204</v>
      </c>
      <c r="F28">
        <v>2.8449174096998542</v>
      </c>
      <c r="G28">
        <v>3.4026343965844901</v>
      </c>
      <c r="H28">
        <v>3.2462170232870222</v>
      </c>
      <c r="I28">
        <v>2.9804401970299321</v>
      </c>
      <c r="J28">
        <v>3.731258843203181</v>
      </c>
      <c r="K28">
        <v>3.2304257714389646</v>
      </c>
      <c r="L28">
        <v>2.5034960606525742</v>
      </c>
      <c r="N28">
        <v>11</v>
      </c>
      <c r="O28" s="6">
        <f t="shared" si="5"/>
        <v>2.654842962241438</v>
      </c>
      <c r="P28" s="6">
        <f>_xll.PDENSITY($O$28,SimData!$C$9:$C$108,$O$12,$O$13,0)</f>
        <v>0.24606410242170323</v>
      </c>
      <c r="Q28" s="6">
        <f t="shared" si="6"/>
        <v>2.2378497752922653</v>
      </c>
      <c r="R28" s="6">
        <f>_xll.PDENSITY($Q$28,SimData!$D$9:$D$108,$Q$12,$Q$13,0)</f>
        <v>0.13403749206435756</v>
      </c>
      <c r="S28" s="6">
        <f t="shared" si="7"/>
        <v>1.477590096072505</v>
      </c>
      <c r="T28" s="6">
        <f>_xll.PDENSITY($S$28,SimData!$E$9:$E$108,$S$12,$S$13,0)</f>
        <v>1.3867989768198783E-2</v>
      </c>
      <c r="U28" s="6">
        <f t="shared" si="8"/>
        <v>1.7072146610890622</v>
      </c>
      <c r="V28" s="6">
        <f>_xll.PDENSITY($U$28,SimData!$F$9:$F$108,$U$12,$U$13,0)</f>
        <v>4.4213999141648024E-2</v>
      </c>
      <c r="W28" s="6">
        <f t="shared" si="9"/>
        <v>2.0192362565491053</v>
      </c>
      <c r="X28" s="6">
        <f>_xll.PDENSITY($W$28,SimData!$G$9:$G$108,$W$12,$W$13,0)</f>
        <v>9.1037274676273983E-2</v>
      </c>
      <c r="Y28" s="6">
        <f t="shared" si="10"/>
        <v>1.7638482837226701</v>
      </c>
      <c r="Z28" s="6">
        <f>_xll.PDENSITY($Y$28,SimData!$H$9:$H$108,$Y$12,$Y$13,0)</f>
        <v>5.4996193114152749E-2</v>
      </c>
      <c r="AA28" s="6">
        <f t="shared" si="11"/>
        <v>1.7118983907500582</v>
      </c>
      <c r="AB28" s="6">
        <f>_xll.PDENSITY($AA$28,SimData!$I$9:$I$108,$AA$12,$AA$13,0)</f>
        <v>6.995489954293091E-2</v>
      </c>
      <c r="AC28" s="6">
        <f t="shared" si="12"/>
        <v>1.7229005550880185</v>
      </c>
      <c r="AD28" s="6">
        <f>_xll.PDENSITY($AC$28,SimData!$J$9:$J$108,$AC$12,$AC$13,0)</f>
        <v>3.1841309358788067E-2</v>
      </c>
      <c r="AE28" s="6">
        <f t="shared" si="13"/>
        <v>2.1506078316304866</v>
      </c>
      <c r="AF28" s="6">
        <f>_xll.PDENSITY($AE$28,SimData!$K$9:$K$108,$AE$12,$AE$13,0)</f>
        <v>0.21057971580123749</v>
      </c>
      <c r="AG28" s="6">
        <f t="shared" si="14"/>
        <v>0.99199060187543742</v>
      </c>
      <c r="AH28" s="6">
        <f>_xll.PDENSITY($AG$28,SimData!$L$9:$L$108,$AG$12,$AG$13,0)</f>
        <v>3.573004732516497E-3</v>
      </c>
    </row>
    <row r="29" spans="1:34">
      <c r="A29">
        <v>21</v>
      </c>
      <c r="B29">
        <v>7.2922174851143537E-21</v>
      </c>
      <c r="C29">
        <v>4.6025850398636434</v>
      </c>
      <c r="D29">
        <v>3.2144123606294031</v>
      </c>
      <c r="E29">
        <v>2.7164422188915829</v>
      </c>
      <c r="F29">
        <v>3.8582910717373982</v>
      </c>
      <c r="G29">
        <v>4.1896333177683607</v>
      </c>
      <c r="H29">
        <v>3.6450825681700496</v>
      </c>
      <c r="I29">
        <v>4.2238420592035499</v>
      </c>
      <c r="J29">
        <v>3.7482240019968547</v>
      </c>
      <c r="K29">
        <v>2.2807532173554539</v>
      </c>
      <c r="L29">
        <v>2.726315576013234</v>
      </c>
      <c r="N29">
        <v>12</v>
      </c>
      <c r="O29" s="6">
        <f t="shared" si="5"/>
        <v>2.6819094309126013</v>
      </c>
      <c r="P29" s="6">
        <f>_xll.PDENSITY($O$29,SimData!$C$9:$C$108,$O$12,$O$13,0)</f>
        <v>0.25375038145114132</v>
      </c>
      <c r="Q29" s="6">
        <f t="shared" si="6"/>
        <v>2.2704541310269062</v>
      </c>
      <c r="R29" s="6">
        <f>_xll.PDENSITY($Q$29,SimData!$D$9:$D$108,$Q$12,$Q$13,0)</f>
        <v>0.14407431407378085</v>
      </c>
      <c r="S29" s="6">
        <f t="shared" si="7"/>
        <v>1.516604214162413</v>
      </c>
      <c r="T29" s="6">
        <f>_xll.PDENSITY($S$29,SimData!$E$9:$E$108,$S$12,$S$13,0)</f>
        <v>1.516488695774953E-2</v>
      </c>
      <c r="U29" s="6">
        <f t="shared" si="8"/>
        <v>1.7465893695691901</v>
      </c>
      <c r="V29" s="6">
        <f>_xll.PDENSITY($U$29,SimData!$F$9:$F$108,$U$12,$U$13,0)</f>
        <v>5.1043930130011038E-2</v>
      </c>
      <c r="W29" s="6">
        <f t="shared" si="9"/>
        <v>2.0520211803382069</v>
      </c>
      <c r="X29" s="6">
        <f>_xll.PDENSITY($W$29,SimData!$G$9:$G$108,$W$12,$W$13,0)</f>
        <v>9.8643989168274673E-2</v>
      </c>
      <c r="Y29" s="6">
        <f t="shared" si="10"/>
        <v>1.7976035758014612</v>
      </c>
      <c r="Z29" s="6">
        <f>_xll.PDENSITY($Y$29,SimData!$H$9:$H$108,$Y$12,$Y$13,0)</f>
        <v>5.9600742726177471E-2</v>
      </c>
      <c r="AA29" s="6">
        <f t="shared" si="11"/>
        <v>1.7484373195754239</v>
      </c>
      <c r="AB29" s="6">
        <f>_xll.PDENSITY($AA$29,SimData!$I$9:$I$108,$AA$12,$AA$13,0)</f>
        <v>7.2874465875660488E-2</v>
      </c>
      <c r="AC29" s="6">
        <f t="shared" si="12"/>
        <v>1.7589019866346369</v>
      </c>
      <c r="AD29" s="6">
        <f>_xll.PDENSITY($AC$29,SimData!$J$9:$J$108,$AC$12,$AC$13,0)</f>
        <v>3.3880506387638641E-2</v>
      </c>
      <c r="AE29" s="6">
        <f t="shared" si="13"/>
        <v>2.1878977652665985</v>
      </c>
      <c r="AF29" s="6">
        <f>_xll.PDENSITY($AE$29,SimData!$K$9:$K$108,$AE$12,$AE$13,0)</f>
        <v>0.22288554754655548</v>
      </c>
      <c r="AG29" s="6">
        <f t="shared" si="14"/>
        <v>1.0367629355082837</v>
      </c>
      <c r="AH29" s="6">
        <f>_xll.PDENSITY($AG$29,SimData!$L$9:$L$108,$AG$12,$AG$13,0)</f>
        <v>2.6858346688857894E-3</v>
      </c>
    </row>
    <row r="30" spans="1:34">
      <c r="A30">
        <v>22</v>
      </c>
      <c r="B30">
        <v>4.5494933690416522E-24</v>
      </c>
      <c r="C30">
        <v>4.9714887006684867</v>
      </c>
      <c r="D30">
        <v>3.3377511061453604</v>
      </c>
      <c r="E30">
        <v>3.0929355439876853</v>
      </c>
      <c r="F30">
        <v>3.366041048312014</v>
      </c>
      <c r="G30">
        <v>4.3229332924244366</v>
      </c>
      <c r="H30">
        <v>3.6648158003876063</v>
      </c>
      <c r="I30">
        <v>3.2698634326432003</v>
      </c>
      <c r="J30">
        <v>2.6172277635347729</v>
      </c>
      <c r="K30">
        <v>4.4217319568873705</v>
      </c>
      <c r="L30">
        <v>2.8729492006260586</v>
      </c>
      <c r="N30">
        <v>13</v>
      </c>
      <c r="O30" s="6">
        <f t="shared" si="5"/>
        <v>2.7089758995837645</v>
      </c>
      <c r="P30" s="6">
        <f>_xll.PDENSITY($O$30,SimData!$C$9:$C$108,$O$12,$O$13,0)</f>
        <v>0.26105071940605618</v>
      </c>
      <c r="Q30" s="6">
        <f t="shared" si="6"/>
        <v>2.3030584867615471</v>
      </c>
      <c r="R30" s="6">
        <f>_xll.PDENSITY($Q$30,SimData!$D$9:$D$108,$Q$12,$Q$13,0)</f>
        <v>0.15465435561421295</v>
      </c>
      <c r="S30" s="6">
        <f t="shared" si="7"/>
        <v>1.5556183322523209</v>
      </c>
      <c r="T30" s="6">
        <f>_xll.PDENSITY($S$30,SimData!$E$9:$E$108,$S$12,$S$13,0)</f>
        <v>1.7011935299068654E-2</v>
      </c>
      <c r="U30" s="6">
        <f t="shared" si="8"/>
        <v>1.785964078049318</v>
      </c>
      <c r="V30" s="6">
        <f>_xll.PDENSITY($U$30,SimData!$F$9:$F$108,$U$12,$U$13,0)</f>
        <v>5.8834683689677175E-2</v>
      </c>
      <c r="W30" s="6">
        <f t="shared" si="9"/>
        <v>2.0848061041273085</v>
      </c>
      <c r="X30" s="6">
        <f>_xll.PDENSITY($W$30,SimData!$G$9:$G$108,$W$12,$W$13,0)</f>
        <v>0.10696988022674964</v>
      </c>
      <c r="Y30" s="6">
        <f t="shared" si="10"/>
        <v>1.8313588678802524</v>
      </c>
      <c r="Z30" s="6">
        <f>_xll.PDENSITY($Y$30,SimData!$H$9:$H$108,$Y$12,$Y$13,0)</f>
        <v>6.4906092442988492E-2</v>
      </c>
      <c r="AA30" s="6">
        <f t="shared" si="11"/>
        <v>1.7849762484007896</v>
      </c>
      <c r="AB30" s="6">
        <f>_xll.PDENSITY($AA$30,SimData!$I$9:$I$108,$AA$12,$AA$13,0)</f>
        <v>7.6101742503162054E-2</v>
      </c>
      <c r="AC30" s="6">
        <f t="shared" si="12"/>
        <v>1.7949034181812553</v>
      </c>
      <c r="AD30" s="6">
        <f>_xll.PDENSITY($AC$30,SimData!$J$9:$J$108,$AC$12,$AC$13,0)</f>
        <v>3.6816160969215354E-2</v>
      </c>
      <c r="AE30" s="6">
        <f t="shared" si="13"/>
        <v>2.2251876989027104</v>
      </c>
      <c r="AF30" s="6">
        <f>_xll.PDENSITY($AE$30,SimData!$K$9:$K$108,$AE$12,$AE$13,0)</f>
        <v>0.23484260029161277</v>
      </c>
      <c r="AG30" s="6">
        <f t="shared" si="14"/>
        <v>1.08153526914113</v>
      </c>
      <c r="AH30" s="6">
        <f>_xll.PDENSITY($AG$30,SimData!$L$9:$L$108,$AG$12,$AG$13,0)</f>
        <v>2.0224972710821908E-3</v>
      </c>
    </row>
    <row r="31" spans="1:34">
      <c r="A31">
        <v>23</v>
      </c>
      <c r="B31">
        <v>5.0478696881048514E-21</v>
      </c>
      <c r="C31">
        <v>3.4974261219498231</v>
      </c>
      <c r="D31">
        <v>2.8498563373500625</v>
      </c>
      <c r="E31">
        <v>3.8448859436778937</v>
      </c>
      <c r="F31">
        <v>3.1235821821785215</v>
      </c>
      <c r="G31">
        <v>2.9921109811217037</v>
      </c>
      <c r="H31">
        <v>3.0981283998568188</v>
      </c>
      <c r="I31">
        <v>3.5946061807999596</v>
      </c>
      <c r="J31">
        <v>2.2275940621709469</v>
      </c>
      <c r="K31">
        <v>5.4694119252444278</v>
      </c>
      <c r="L31">
        <v>3.5320810610671942</v>
      </c>
      <c r="N31">
        <v>14</v>
      </c>
      <c r="O31" s="6">
        <f t="shared" si="5"/>
        <v>2.7360423682549277</v>
      </c>
      <c r="P31" s="6">
        <f>_xll.PDENSITY($O$31,SimData!$C$9:$C$108,$O$12,$O$13,0)</f>
        <v>0.26805165735053615</v>
      </c>
      <c r="Q31" s="6">
        <f t="shared" si="6"/>
        <v>2.3356628424961881</v>
      </c>
      <c r="R31" s="6">
        <f>_xll.PDENSITY($Q$31,SimData!$D$9:$D$108,$Q$12,$Q$13,0)</f>
        <v>0.16572594239840424</v>
      </c>
      <c r="S31" s="6">
        <f t="shared" si="7"/>
        <v>1.5946324503422289</v>
      </c>
      <c r="T31" s="6">
        <f>_xll.PDENSITY($S$31,SimData!$E$9:$E$108,$S$12,$S$13,0)</f>
        <v>1.9475696864443767E-2</v>
      </c>
      <c r="U31" s="6">
        <f t="shared" si="8"/>
        <v>1.8253387865294459</v>
      </c>
      <c r="V31" s="6">
        <f>_xll.PDENSITY($U$31,SimData!$F$9:$F$108,$U$12,$U$13,0)</f>
        <v>6.7554776659736956E-2</v>
      </c>
      <c r="W31" s="6">
        <f t="shared" si="9"/>
        <v>2.1175910279164101</v>
      </c>
      <c r="X31" s="6">
        <f>_xll.PDENSITY($W$31,SimData!$G$9:$G$108,$W$12,$W$13,0)</f>
        <v>0.11608876101250094</v>
      </c>
      <c r="Y31" s="6">
        <f t="shared" si="10"/>
        <v>1.8651141599590435</v>
      </c>
      <c r="Z31" s="6">
        <f>_xll.PDENSITY($Y$31,SimData!$H$9:$H$108,$Y$12,$Y$13,0)</f>
        <v>7.097407877767116E-2</v>
      </c>
      <c r="AA31" s="6">
        <f t="shared" si="11"/>
        <v>1.8215151772261553</v>
      </c>
      <c r="AB31" s="6">
        <f>_xll.PDENSITY($AA$31,SimData!$I$9:$I$108,$AA$12,$AA$13,0)</f>
        <v>7.9708833962282982E-2</v>
      </c>
      <c r="AC31" s="6">
        <f t="shared" si="12"/>
        <v>1.8309048497278737</v>
      </c>
      <c r="AD31" s="6">
        <f>_xll.PDENSITY($AC$31,SimData!$J$9:$J$108,$AC$12,$AC$13,0)</f>
        <v>4.0779410820807431E-2</v>
      </c>
      <c r="AE31" s="6">
        <f t="shared" si="13"/>
        <v>2.2624776325388223</v>
      </c>
      <c r="AF31" s="6">
        <f>_xll.PDENSITY($AE$31,SimData!$K$9:$K$108,$AE$12,$AE$13,0)</f>
        <v>0.24645822906904025</v>
      </c>
      <c r="AG31" s="6">
        <f t="shared" si="14"/>
        <v>1.1263076027739762</v>
      </c>
      <c r="AH31" s="6">
        <f>_xll.PDENSITY($AG$31,SimData!$L$9:$L$108,$AG$12,$AG$13,0)</f>
        <v>1.581731625045435E-3</v>
      </c>
    </row>
    <row r="32" spans="1:34">
      <c r="A32">
        <v>24</v>
      </c>
      <c r="B32">
        <v>4.7562885221799091E-24</v>
      </c>
      <c r="C32">
        <v>4.8448300149335415</v>
      </c>
      <c r="D32">
        <v>4.766162069377442</v>
      </c>
      <c r="E32">
        <v>3.1669462864259339</v>
      </c>
      <c r="F32">
        <v>3.0100764050412399</v>
      </c>
      <c r="G32">
        <v>1.9247706351525304</v>
      </c>
      <c r="H32">
        <v>3.2142734963618014</v>
      </c>
      <c r="I32">
        <v>2.1533926496475058</v>
      </c>
      <c r="J32">
        <v>3.8243312395675462</v>
      </c>
      <c r="K32">
        <v>2.460330822890604</v>
      </c>
      <c r="L32">
        <v>2.7127007292791854</v>
      </c>
      <c r="N32">
        <v>15</v>
      </c>
      <c r="O32" s="6">
        <f t="shared" si="5"/>
        <v>2.763108836926091</v>
      </c>
      <c r="P32" s="6">
        <f>_xll.PDENSITY($O$32,SimData!$C$9:$C$108,$O$12,$O$13,0)</f>
        <v>0.27485742994725892</v>
      </c>
      <c r="Q32" s="6">
        <f t="shared" si="6"/>
        <v>2.368267198230829</v>
      </c>
      <c r="R32" s="6">
        <f>_xll.PDENSITY($Q$32,SimData!$D$9:$D$108,$Q$12,$Q$13,0)</f>
        <v>0.17721693799711963</v>
      </c>
      <c r="S32" s="6">
        <f t="shared" si="7"/>
        <v>1.6336465684321368</v>
      </c>
      <c r="T32" s="6">
        <f>_xll.PDENSITY($S$32,SimData!$E$9:$E$108,$S$12,$S$13,0)</f>
        <v>2.2615580726186944E-2</v>
      </c>
      <c r="U32" s="6">
        <f t="shared" si="8"/>
        <v>1.8647134950095738</v>
      </c>
      <c r="V32" s="6">
        <f>_xll.PDENSITY($U$32,SimData!$F$9:$F$108,$U$12,$U$13,0)</f>
        <v>7.7145350666428095E-2</v>
      </c>
      <c r="W32" s="6">
        <f t="shared" si="9"/>
        <v>2.1503759517055117</v>
      </c>
      <c r="X32" s="6">
        <f>_xll.PDENSITY($W$32,SimData!$G$9:$G$108,$W$12,$W$13,0)</f>
        <v>0.12605793274304158</v>
      </c>
      <c r="Y32" s="6">
        <f t="shared" si="10"/>
        <v>1.8988694520378346</v>
      </c>
      <c r="Z32" s="6">
        <f>_xll.PDENSITY($Y$32,SimData!$H$9:$H$108,$Y$12,$Y$13,0)</f>
        <v>7.7853634135459551E-2</v>
      </c>
      <c r="AA32" s="6">
        <f t="shared" si="11"/>
        <v>1.858054106051521</v>
      </c>
      <c r="AB32" s="6">
        <f>_xll.PDENSITY($AA$32,SimData!$I$9:$I$108,$AA$12,$AA$13,0)</f>
        <v>8.3769566737296339E-2</v>
      </c>
      <c r="AC32" s="6">
        <f t="shared" si="12"/>
        <v>1.8669062812744921</v>
      </c>
      <c r="AD32" s="6">
        <f>_xll.PDENSITY($AC$32,SimData!$J$9:$J$108,$AC$12,$AC$13,0)</f>
        <v>4.5884161883553334E-2</v>
      </c>
      <c r="AE32" s="6">
        <f t="shared" si="13"/>
        <v>2.2997675661749342</v>
      </c>
      <c r="AF32" s="6">
        <f>_xll.PDENSITY($AE$32,SimData!$K$9:$K$108,$AE$12,$AE$13,0)</f>
        <v>0.25777978444205274</v>
      </c>
      <c r="AG32" s="6">
        <f t="shared" si="14"/>
        <v>1.1710799364068225</v>
      </c>
      <c r="AH32" s="6">
        <f>_xll.PDENSITY($AG$32,SimData!$L$9:$L$108,$AG$12,$AG$13,0)</f>
        <v>1.3623198380094724E-3</v>
      </c>
    </row>
    <row r="33" spans="1:34">
      <c r="A33">
        <v>25</v>
      </c>
      <c r="B33">
        <v>2.5576424540139616E-21</v>
      </c>
      <c r="C33">
        <v>3.9925753857510182</v>
      </c>
      <c r="D33">
        <v>4.0111782553382387</v>
      </c>
      <c r="E33">
        <v>2.0822554909374436</v>
      </c>
      <c r="F33">
        <v>3.6342244742835517</v>
      </c>
      <c r="G33">
        <v>3.9013727159996119</v>
      </c>
      <c r="H33">
        <v>4.5812617772929043</v>
      </c>
      <c r="I33">
        <v>4.4994190834449972</v>
      </c>
      <c r="J33">
        <v>2.8044852866679757</v>
      </c>
      <c r="K33">
        <v>2.1345974291249488</v>
      </c>
      <c r="L33">
        <v>3.7605392079331881</v>
      </c>
      <c r="N33">
        <v>16</v>
      </c>
      <c r="O33" s="6">
        <f t="shared" si="5"/>
        <v>2.7901753055972542</v>
      </c>
      <c r="P33" s="6">
        <f>_xll.PDENSITY($O$33,SimData!$C$9:$C$108,$O$12,$O$13,0)</f>
        <v>0.2815859887789704</v>
      </c>
      <c r="Q33" s="6">
        <f t="shared" si="6"/>
        <v>2.4008715539654699</v>
      </c>
      <c r="R33" s="6">
        <f>_xll.PDENSITY($Q$33,SimData!$D$9:$D$108,$Q$12,$Q$13,0)</f>
        <v>0.18903915781460587</v>
      </c>
      <c r="S33" s="6">
        <f t="shared" si="7"/>
        <v>1.6726606865220448</v>
      </c>
      <c r="T33" s="6">
        <f>_xll.PDENSITY($S$33,SimData!$E$9:$E$108,$S$12,$S$13,0)</f>
        <v>2.6483600648020481E-2</v>
      </c>
      <c r="U33" s="6">
        <f t="shared" si="8"/>
        <v>1.9040882034897018</v>
      </c>
      <c r="V33" s="6">
        <f>_xll.PDENSITY($U$33,SimData!$F$9:$F$108,$U$12,$U$13,0)</f>
        <v>8.7526284227860254E-2</v>
      </c>
      <c r="W33" s="6">
        <f t="shared" si="9"/>
        <v>2.1831608754946132</v>
      </c>
      <c r="X33" s="6">
        <f>_xll.PDENSITY($W$33,SimData!$G$9:$G$108,$W$12,$W$13,0)</f>
        <v>0.13691107529709509</v>
      </c>
      <c r="Y33" s="6">
        <f t="shared" si="10"/>
        <v>1.9326247441166258</v>
      </c>
      <c r="Z33" s="6">
        <f>_xll.PDENSITY($Y$33,SimData!$H$9:$H$108,$Y$12,$Y$13,0)</f>
        <v>8.5579886167336389E-2</v>
      </c>
      <c r="AA33" s="6">
        <f t="shared" si="11"/>
        <v>1.8945930348768867</v>
      </c>
      <c r="AB33" s="6">
        <f>_xll.PDENSITY($AA$33,SimData!$I$9:$I$108,$AA$12,$AA$13,0)</f>
        <v>8.8358795804747967E-2</v>
      </c>
      <c r="AC33" s="6">
        <f t="shared" si="12"/>
        <v>1.9029077128211105</v>
      </c>
      <c r="AD33" s="6">
        <f>_xll.PDENSITY($AC$33,SimData!$J$9:$J$108,$AC$12,$AC$13,0)</f>
        <v>5.2225793242567424E-2</v>
      </c>
      <c r="AE33" s="6">
        <f t="shared" si="13"/>
        <v>2.337057499811046</v>
      </c>
      <c r="AF33" s="6">
        <f>_xll.PDENSITY($AE$33,SimData!$K$9:$K$108,$AE$12,$AE$13,0)</f>
        <v>0.2688912705727568</v>
      </c>
      <c r="AG33" s="6">
        <f t="shared" si="14"/>
        <v>1.2158522700396688</v>
      </c>
      <c r="AH33" s="6">
        <f>_xll.PDENSITY($AG$33,SimData!$L$9:$L$108,$AG$12,$AG$13,0)</f>
        <v>1.3695766893453499E-3</v>
      </c>
    </row>
    <row r="34" spans="1:34">
      <c r="A34">
        <v>26</v>
      </c>
      <c r="B34">
        <v>4.3426982159033953E-24</v>
      </c>
      <c r="C34">
        <v>2.862438630778454</v>
      </c>
      <c r="D34">
        <v>4.4376432926241431</v>
      </c>
      <c r="E34">
        <v>2.7483370480803848</v>
      </c>
      <c r="F34">
        <v>3.2766044684726556</v>
      </c>
      <c r="G34">
        <v>3.5417505727844421</v>
      </c>
      <c r="H34">
        <v>3.079720260955805</v>
      </c>
      <c r="I34">
        <v>2.6465718955210109</v>
      </c>
      <c r="J34">
        <v>3.7025562770752334</v>
      </c>
      <c r="K34">
        <v>2.3400624897511282</v>
      </c>
      <c r="L34">
        <v>4.002441359345406</v>
      </c>
      <c r="N34">
        <v>17</v>
      </c>
      <c r="O34" s="6">
        <f t="shared" si="5"/>
        <v>2.8172417742684175</v>
      </c>
      <c r="P34" s="6">
        <f>_xll.PDENSITY($O$34,SimData!$C$9:$C$108,$O$12,$O$13,0)</f>
        <v>0.28836431441715615</v>
      </c>
      <c r="Q34" s="6">
        <f t="shared" si="6"/>
        <v>2.4334759097001109</v>
      </c>
      <c r="R34" s="6">
        <f>_xll.PDENSITY($Q$34,SimData!$D$9:$D$108,$Q$12,$Q$13,0)</f>
        <v>0.20109474834137855</v>
      </c>
      <c r="S34" s="6">
        <f t="shared" si="7"/>
        <v>1.7116748046119528</v>
      </c>
      <c r="T34" s="6">
        <f>_xll.PDENSITY($S$34,SimData!$E$9:$E$108,$S$12,$S$13,0)</f>
        <v>3.1124237318761478E-2</v>
      </c>
      <c r="U34" s="6">
        <f t="shared" si="8"/>
        <v>1.9434629119698297</v>
      </c>
      <c r="V34" s="6">
        <f>_xll.PDENSITY($U$34,SimData!$F$9:$F$108,$U$12,$U$13,0)</f>
        <v>9.8604246790671396E-2</v>
      </c>
      <c r="W34" s="6">
        <f t="shared" si="9"/>
        <v>2.2159457992837148</v>
      </c>
      <c r="X34" s="6">
        <f>_xll.PDENSITY($W$34,SimData!$G$9:$G$108,$W$12,$W$13,0)</f>
        <v>0.14865232426479022</v>
      </c>
      <c r="Y34" s="6">
        <f t="shared" si="10"/>
        <v>1.9663800361954169</v>
      </c>
      <c r="Z34" s="6">
        <f>_xll.PDENSITY($Y$34,SimData!$H$9:$H$108,$Y$12,$Y$13,0)</f>
        <v>9.4173575961862002E-2</v>
      </c>
      <c r="AA34" s="6">
        <f t="shared" si="11"/>
        <v>1.9311319637022524</v>
      </c>
      <c r="AB34" s="6">
        <f>_xll.PDENSITY($AA$34,SimData!$I$9:$I$108,$AA$12,$AA$13,0)</f>
        <v>9.355150604017981E-2</v>
      </c>
      <c r="AC34" s="6">
        <f t="shared" si="12"/>
        <v>1.9389091443677289</v>
      </c>
      <c r="AD34" s="6">
        <f>_xll.PDENSITY($AC$34,SimData!$J$9:$J$108,$AC$12,$AC$13,0)</f>
        <v>5.988117041095644E-2</v>
      </c>
      <c r="AE34" s="6">
        <f t="shared" si="13"/>
        <v>2.3743474334471579</v>
      </c>
      <c r="AF34" s="6">
        <f>_xll.PDENSITY($AE$34,SimData!$K$9:$K$108,$AE$12,$AE$13,0)</f>
        <v>0.27990589813467465</v>
      </c>
      <c r="AG34" s="6">
        <f t="shared" si="14"/>
        <v>1.2606246036725151</v>
      </c>
      <c r="AH34" s="6">
        <f>_xll.PDENSITY($AG$34,SimData!$L$9:$L$108,$AG$12,$AG$13,0)</f>
        <v>1.6204794260848512E-3</v>
      </c>
    </row>
    <row r="35" spans="1:34">
      <c r="A35">
        <v>27</v>
      </c>
      <c r="B35">
        <v>4.1359030627651384E-24</v>
      </c>
      <c r="C35">
        <v>3.3560767271752026</v>
      </c>
      <c r="D35">
        <v>3.1738994797518467</v>
      </c>
      <c r="E35">
        <v>2.2944017245996871</v>
      </c>
      <c r="F35">
        <v>3.1385056458910263</v>
      </c>
      <c r="G35">
        <v>2.7098889561658628</v>
      </c>
      <c r="H35">
        <v>1.4262953629347588</v>
      </c>
      <c r="I35">
        <v>3.9103708315870382</v>
      </c>
      <c r="J35">
        <v>2.9598364866954006</v>
      </c>
      <c r="K35">
        <v>3.4253708877849949</v>
      </c>
      <c r="L35">
        <v>3.5079512772306689</v>
      </c>
      <c r="N35">
        <v>18</v>
      </c>
      <c r="O35" s="6">
        <f t="shared" si="5"/>
        <v>2.8443082429395807</v>
      </c>
      <c r="P35" s="6">
        <f>_xll.PDENSITY($O$35,SimData!$C$9:$C$108,$O$12,$O$13,0)</f>
        <v>0.29532319701529347</v>
      </c>
      <c r="Q35" s="6">
        <f t="shared" si="6"/>
        <v>2.4660802654347518</v>
      </c>
      <c r="R35" s="6">
        <f>_xll.PDENSITY($Q$35,SimData!$D$9:$D$108,$Q$12,$Q$13,0)</f>
        <v>0.21328406024080143</v>
      </c>
      <c r="S35" s="6">
        <f t="shared" si="7"/>
        <v>1.7506889227018607</v>
      </c>
      <c r="T35" s="6">
        <f>_xll.PDENSITY($S$35,SimData!$E$9:$E$108,$S$12,$S$13,0)</f>
        <v>3.6574246213582302E-2</v>
      </c>
      <c r="U35" s="6">
        <f t="shared" si="8"/>
        <v>1.9828376204499576</v>
      </c>
      <c r="V35" s="6">
        <f>_xll.PDENSITY($U$35,SimData!$F$9:$F$108,$U$12,$U$13,0)</f>
        <v>0.1102818874206246</v>
      </c>
      <c r="W35" s="6">
        <f t="shared" si="9"/>
        <v>2.2487307230728164</v>
      </c>
      <c r="X35" s="6">
        <f>_xll.PDENSITY($W$35,SimData!$G$9:$G$108,$W$12,$W$13,0)</f>
        <v>0.16125255980790942</v>
      </c>
      <c r="Y35" s="6">
        <f t="shared" si="10"/>
        <v>2.000135328274208</v>
      </c>
      <c r="Z35" s="6">
        <f>_xll.PDENSITY($Y$35,SimData!$H$9:$H$108,$Y$12,$Y$13,0)</f>
        <v>0.10364053247999015</v>
      </c>
      <c r="AA35" s="6">
        <f t="shared" si="11"/>
        <v>1.9676708925276181</v>
      </c>
      <c r="AB35" s="6">
        <f>_xll.PDENSITY($AA$35,SimData!$I$9:$I$108,$AA$12,$AA$13,0)</f>
        <v>9.9421586054047689E-2</v>
      </c>
      <c r="AC35" s="6">
        <f t="shared" si="12"/>
        <v>1.9749105759143473</v>
      </c>
      <c r="AD35" s="6">
        <f>_xll.PDENSITY($AC$35,SimData!$J$9:$J$108,$AC$12,$AC$13,0)</f>
        <v>6.8909678012043715E-2</v>
      </c>
      <c r="AE35" s="6">
        <f t="shared" si="13"/>
        <v>2.4116373670832698</v>
      </c>
      <c r="AF35" s="6">
        <f>_xll.PDENSITY($AE$35,SimData!$K$9:$K$108,$AE$12,$AE$13,0)</f>
        <v>0.29095509770192146</v>
      </c>
      <c r="AG35" s="6">
        <f t="shared" si="14"/>
        <v>1.3053969373053613</v>
      </c>
      <c r="AH35" s="6">
        <f>_xll.PDENSITY($AG$35,SimData!$L$9:$L$108,$AG$12,$AG$13,0)</f>
        <v>2.1469882480738859E-3</v>
      </c>
    </row>
    <row r="36" spans="1:34">
      <c r="A36">
        <v>28</v>
      </c>
      <c r="B36">
        <v>3.7223127564886245E-24</v>
      </c>
      <c r="C36">
        <v>3.9729901342183651</v>
      </c>
      <c r="D36">
        <v>4.1123889162833525</v>
      </c>
      <c r="E36">
        <v>4.365721803708956</v>
      </c>
      <c r="F36">
        <v>2.658847842080208</v>
      </c>
      <c r="G36">
        <v>4.3340915114098433</v>
      </c>
      <c r="H36">
        <v>3.308357762460997</v>
      </c>
      <c r="I36">
        <v>3.1078195552065022</v>
      </c>
      <c r="J36">
        <v>2.6750583344942749</v>
      </c>
      <c r="K36">
        <v>2.829463901629794</v>
      </c>
      <c r="L36">
        <v>3.4954480702913577</v>
      </c>
      <c r="N36">
        <v>19</v>
      </c>
      <c r="O36" s="6">
        <f t="shared" si="5"/>
        <v>2.871374711610744</v>
      </c>
      <c r="P36" s="6">
        <f>_xll.PDENSITY($O$36,SimData!$C$9:$C$108,$O$12,$O$13,0)</f>
        <v>0.30259168920523066</v>
      </c>
      <c r="Q36" s="6">
        <f t="shared" si="6"/>
        <v>2.4986846211693927</v>
      </c>
      <c r="R36" s="6">
        <f>_xll.PDENSITY($Q$36,SimData!$D$9:$D$108,$Q$12,$Q$13,0)</f>
        <v>0.22551433366814619</v>
      </c>
      <c r="S36" s="6">
        <f t="shared" si="7"/>
        <v>1.7897030407917687</v>
      </c>
      <c r="T36" s="6">
        <f>_xll.PDENSITY($S$36,SimData!$E$9:$E$108,$S$12,$S$13,0)</f>
        <v>4.286229284285812E-2</v>
      </c>
      <c r="U36" s="6">
        <f t="shared" si="8"/>
        <v>2.0222123289300855</v>
      </c>
      <c r="V36" s="6">
        <f>_xll.PDENSITY($U$36,SimData!$F$9:$F$108,$U$12,$U$13,0)</f>
        <v>0.12246716919029223</v>
      </c>
      <c r="W36" s="6">
        <f t="shared" si="9"/>
        <v>2.281515646861918</v>
      </c>
      <c r="X36" s="6">
        <f>_xll.PDENSITY($W$36,SimData!$G$9:$G$108,$W$12,$W$13,0)</f>
        <v>0.17464880087738824</v>
      </c>
      <c r="Y36" s="6">
        <f t="shared" si="10"/>
        <v>2.0338906203529992</v>
      </c>
      <c r="Z36" s="6">
        <f>_xll.PDENSITY($Y$36,SimData!$H$9:$H$108,$Y$12,$Y$13,0)</f>
        <v>0.11397098327306338</v>
      </c>
      <c r="AA36" s="6">
        <f t="shared" si="11"/>
        <v>2.0042098213529838</v>
      </c>
      <c r="AB36" s="6">
        <f>_xll.PDENSITY($AA$36,SimData!$I$9:$I$108,$AA$12,$AA$13,0)</f>
        <v>0.10604018616130102</v>
      </c>
      <c r="AC36" s="6">
        <f t="shared" si="12"/>
        <v>2.0109120074609654</v>
      </c>
      <c r="AD36" s="6">
        <f>_xll.PDENSITY($AC$36,SimData!$J$9:$J$108,$AC$12,$AC$13,0)</f>
        <v>7.9354862067412102E-2</v>
      </c>
      <c r="AE36" s="6">
        <f t="shared" si="13"/>
        <v>2.4489273007193817</v>
      </c>
      <c r="AF36" s="6">
        <f>_xll.PDENSITY($AE$36,SimData!$K$9:$K$108,$AE$12,$AE$13,0)</f>
        <v>0.30217503893866732</v>
      </c>
      <c r="AG36" s="6">
        <f t="shared" si="14"/>
        <v>1.3501692709382076</v>
      </c>
      <c r="AH36" s="6">
        <f>_xll.PDENSITY($AG$36,SimData!$L$9:$L$108,$AG$12,$AG$13,0)</f>
        <v>2.9973087987556239E-3</v>
      </c>
    </row>
    <row r="37" spans="1:34">
      <c r="A37">
        <v>29</v>
      </c>
      <c r="B37">
        <v>3.1685320131210034E-13</v>
      </c>
      <c r="C37">
        <v>3.2049245552926902</v>
      </c>
      <c r="D37">
        <v>3.0887290504649942</v>
      </c>
      <c r="E37">
        <v>4.2273063720747626</v>
      </c>
      <c r="F37">
        <v>3.4438287662463276</v>
      </c>
      <c r="G37">
        <v>2.4542752448948333</v>
      </c>
      <c r="H37">
        <v>4.4581730448513426</v>
      </c>
      <c r="I37">
        <v>4.9638630562076003</v>
      </c>
      <c r="J37">
        <v>4.0176883009357276</v>
      </c>
      <c r="K37">
        <v>1.8879895126158237</v>
      </c>
      <c r="L37">
        <v>4.1293353625393996</v>
      </c>
      <c r="N37">
        <v>20</v>
      </c>
      <c r="O37" s="6">
        <f t="shared" si="5"/>
        <v>2.8984411802819072</v>
      </c>
      <c r="P37" s="6">
        <f>_xll.PDENSITY($O$37,SimData!$C$9:$C$108,$O$12,$O$13,0)</f>
        <v>0.31029144976055767</v>
      </c>
      <c r="Q37" s="6">
        <f t="shared" si="6"/>
        <v>2.5312889769040336</v>
      </c>
      <c r="R37" s="6">
        <f>_xll.PDENSITY($Q$37,SimData!$D$9:$D$108,$Q$12,$Q$13,0)</f>
        <v>0.23770836157021139</v>
      </c>
      <c r="S37" s="6">
        <f t="shared" si="7"/>
        <v>1.8287171588816766</v>
      </c>
      <c r="T37" s="6">
        <f>_xll.PDENSITY($S$37,SimData!$E$9:$E$108,$S$12,$S$13,0)</f>
        <v>5.0008358832573915E-2</v>
      </c>
      <c r="U37" s="6">
        <f t="shared" si="8"/>
        <v>2.0615870374102134</v>
      </c>
      <c r="V37" s="6">
        <f>_xll.PDENSITY($U$37,SimData!$F$9:$F$108,$U$12,$U$13,0)</f>
        <v>0.13508177824319642</v>
      </c>
      <c r="W37" s="6">
        <f t="shared" si="9"/>
        <v>2.3143005706510196</v>
      </c>
      <c r="X37" s="6">
        <f>_xll.PDENSITY($W$37,SimData!$G$9:$G$108,$W$12,$W$13,0)</f>
        <v>0.18874729110414046</v>
      </c>
      <c r="Y37" s="6">
        <f t="shared" si="10"/>
        <v>2.0676459124317903</v>
      </c>
      <c r="Z37" s="6">
        <f>_xll.PDENSITY($Y$37,SimData!$H$9:$H$108,$Y$12,$Y$13,0)</f>
        <v>0.12513858897506669</v>
      </c>
      <c r="AA37" s="6">
        <f t="shared" si="11"/>
        <v>2.0407487501783494</v>
      </c>
      <c r="AB37" s="6">
        <f>_xll.PDENSITY($AA$37,SimData!$I$9:$I$108,$AA$12,$AA$13,0)</f>
        <v>0.1134736280250034</v>
      </c>
      <c r="AC37" s="6">
        <f t="shared" si="12"/>
        <v>2.0469134390075836</v>
      </c>
      <c r="AD37" s="6">
        <f>_xll.PDENSITY($AC$37,SimData!$J$9:$J$108,$AC$12,$AC$13,0)</f>
        <v>9.1246193537628889E-2</v>
      </c>
      <c r="AE37" s="6">
        <f t="shared" si="13"/>
        <v>2.4862172343554936</v>
      </c>
      <c r="AF37" s="6">
        <f>_xll.PDENSITY($AE$37,SimData!$K$9:$K$108,$AE$12,$AE$13,0)</f>
        <v>0.31369205201012185</v>
      </c>
      <c r="AG37" s="6">
        <f t="shared" si="14"/>
        <v>1.3949416045710539</v>
      </c>
      <c r="AH37" s="6">
        <f>_xll.PDENSITY($AG$37,SimData!$L$9:$L$108,$AG$12,$AG$13,0)</f>
        <v>4.2350009359754604E-3</v>
      </c>
    </row>
    <row r="38" spans="1:34">
      <c r="A38">
        <v>30</v>
      </c>
      <c r="B38">
        <v>2.2247229369766818E-20</v>
      </c>
      <c r="C38">
        <v>5.0637586739749576</v>
      </c>
      <c r="D38">
        <v>1.9118062179458564</v>
      </c>
      <c r="E38">
        <v>2.5609358783979905</v>
      </c>
      <c r="F38">
        <v>2.8287385916666716</v>
      </c>
      <c r="G38">
        <v>3.7103769306709897</v>
      </c>
      <c r="H38">
        <v>3.46531745693949</v>
      </c>
      <c r="I38">
        <v>2.9167340872353384</v>
      </c>
      <c r="J38">
        <v>3.3467241564463683</v>
      </c>
      <c r="K38">
        <v>2.8779924516376254</v>
      </c>
      <c r="L38">
        <v>2.9838392533558409</v>
      </c>
      <c r="N38">
        <v>21</v>
      </c>
      <c r="O38" s="6">
        <f t="shared" si="5"/>
        <v>2.9255076489530705</v>
      </c>
      <c r="P38" s="6">
        <f>_xll.PDENSITY($O$38,SimData!$C$9:$C$108,$O$12,$O$13,0)</f>
        <v>0.3185312019076243</v>
      </c>
      <c r="Q38" s="6">
        <f t="shared" si="6"/>
        <v>2.5638933326386746</v>
      </c>
      <c r="R38" s="6">
        <f>_xll.PDENSITY($Q$38,SimData!$D$9:$D$108,$Q$12,$Q$13,0)</f>
        <v>0.24981222565481359</v>
      </c>
      <c r="S38" s="6">
        <f t="shared" si="7"/>
        <v>1.8677312769715846</v>
      </c>
      <c r="T38" s="6">
        <f>_xll.PDENSITY($S$38,SimData!$E$9:$E$108,$S$12,$S$13,0)</f>
        <v>5.8022935637346347E-2</v>
      </c>
      <c r="U38" s="6">
        <f t="shared" si="8"/>
        <v>2.1009617458903413</v>
      </c>
      <c r="V38" s="6">
        <f>_xll.PDENSITY($U$38,SimData!$F$9:$F$108,$U$12,$U$13,0)</f>
        <v>0.14806757239593388</v>
      </c>
      <c r="W38" s="6">
        <f t="shared" si="9"/>
        <v>2.3470854944401212</v>
      </c>
      <c r="X38" s="6">
        <f>_xll.PDENSITY($W$38,SimData!$G$9:$G$108,$W$12,$W$13,0)</f>
        <v>0.20343040984022823</v>
      </c>
      <c r="Y38" s="6">
        <f t="shared" si="10"/>
        <v>2.1014012045105814</v>
      </c>
      <c r="Z38" s="6">
        <f>_xll.PDENSITY($Y$38,SimData!$H$9:$H$108,$Y$12,$Y$13,0)</f>
        <v>0.13709924467675616</v>
      </c>
      <c r="AA38" s="6">
        <f t="shared" si="11"/>
        <v>2.0772876790037151</v>
      </c>
      <c r="AB38" s="6">
        <f>_xll.PDENSITY($AA$38,SimData!$I$9:$I$108,$AA$12,$AA$13,0)</f>
        <v>0.12178090590115466</v>
      </c>
      <c r="AC38" s="6">
        <f t="shared" si="12"/>
        <v>2.0829148705542018</v>
      </c>
      <c r="AD38" s="6">
        <f>_xll.PDENSITY($AC$38,SimData!$J$9:$J$108,$AC$12,$AC$13,0)</f>
        <v>0.10460043840551998</v>
      </c>
      <c r="AE38" s="6">
        <f t="shared" si="13"/>
        <v>2.5235071679916055</v>
      </c>
      <c r="AF38" s="6">
        <f>_xll.PDENSITY($AE$38,SimData!$K$9:$K$108,$AE$12,$AE$13,0)</f>
        <v>0.32560851619155995</v>
      </c>
      <c r="AG38" s="6">
        <f t="shared" si="14"/>
        <v>1.4397139382039001</v>
      </c>
      <c r="AH38" s="6">
        <f>_xll.PDENSITY($AG$38,SimData!$L$9:$L$108,$AG$12,$AG$13,0)</f>
        <v>5.9359750064906566E-3</v>
      </c>
    </row>
    <row r="39" spans="1:34">
      <c r="A39">
        <v>31</v>
      </c>
      <c r="B39">
        <v>2.481541837659083E-24</v>
      </c>
      <c r="C39">
        <v>3.489109629490728</v>
      </c>
      <c r="D39">
        <v>3.6689300954379447</v>
      </c>
      <c r="E39">
        <v>3.9050171770399218</v>
      </c>
      <c r="F39">
        <v>2.575052459487797</v>
      </c>
      <c r="G39">
        <v>3.1811126921218955</v>
      </c>
      <c r="H39">
        <v>2.9980494708375844</v>
      </c>
      <c r="I39">
        <v>3.959292896341986</v>
      </c>
      <c r="J39">
        <v>2.4717340460257504</v>
      </c>
      <c r="K39">
        <v>4.0873747672518075</v>
      </c>
      <c r="L39">
        <v>3.0687071797514562</v>
      </c>
      <c r="N39">
        <v>22</v>
      </c>
      <c r="O39" s="6">
        <f t="shared" si="5"/>
        <v>2.9525741176242337</v>
      </c>
      <c r="P39" s="6">
        <f>_xll.PDENSITY($O$39,SimData!$C$9:$C$108,$O$12,$O$13,0)</f>
        <v>0.32740152686342566</v>
      </c>
      <c r="Q39" s="6">
        <f t="shared" si="6"/>
        <v>2.5964976883733155</v>
      </c>
      <c r="R39" s="6">
        <f>_xll.PDENSITY($Q$39,SimData!$D$9:$D$108,$Q$12,$Q$13,0)</f>
        <v>0.26180122593996286</v>
      </c>
      <c r="S39" s="6">
        <f t="shared" si="7"/>
        <v>1.9067453950614925</v>
      </c>
      <c r="T39" s="6">
        <f>_xll.PDENSITY($S$39,SimData!$E$9:$E$108,$S$12,$S$13,0)</f>
        <v>6.6906096372941953E-2</v>
      </c>
      <c r="U39" s="6">
        <f t="shared" si="8"/>
        <v>2.1403364543704693</v>
      </c>
      <c r="V39" s="6">
        <f>_xll.PDENSITY($U$39,SimData!$F$9:$F$108,$U$12,$U$13,0)</f>
        <v>0.1613901934748487</v>
      </c>
      <c r="W39" s="6">
        <f t="shared" si="9"/>
        <v>2.3798704182292227</v>
      </c>
      <c r="X39" s="6">
        <f>_xll.PDENSITY($W$39,SimData!$G$9:$G$108,$W$12,$W$13,0)</f>
        <v>0.21856700510617044</v>
      </c>
      <c r="Y39" s="6">
        <f t="shared" si="10"/>
        <v>2.1351564965893726</v>
      </c>
      <c r="Z39" s="6">
        <f>_xll.PDENSITY($Y$39,SimData!$H$9:$H$108,$Y$12,$Y$13,0)</f>
        <v>0.14978986661474078</v>
      </c>
      <c r="AA39" s="6">
        <f t="shared" si="11"/>
        <v>2.1138266078290808</v>
      </c>
      <c r="AB39" s="6">
        <f>_xll.PDENSITY($AA$39,SimData!$I$9:$I$108,$AA$12,$AA$13,0)</f>
        <v>0.13101089975872823</v>
      </c>
      <c r="AC39" s="6">
        <f t="shared" si="12"/>
        <v>2.1189163021008199</v>
      </c>
      <c r="AD39" s="6">
        <f>_xll.PDENSITY($AC$39,SimData!$J$9:$J$108,$AC$12,$AC$13,0)</f>
        <v>0.11942215245159818</v>
      </c>
      <c r="AE39" s="6">
        <f t="shared" si="13"/>
        <v>2.5607971016277173</v>
      </c>
      <c r="AF39" s="6">
        <f>_xll.PDENSITY($AE$39,SimData!$K$9:$K$108,$AE$12,$AE$13,0)</f>
        <v>0.33799074023461995</v>
      </c>
      <c r="AG39" s="6">
        <f t="shared" si="14"/>
        <v>1.4844862718367464</v>
      </c>
      <c r="AH39" s="6">
        <f>_xll.PDENSITY($AG$39,SimData!$L$9:$L$108,$AG$12,$AG$13,0)</f>
        <v>8.1835756819956373E-3</v>
      </c>
    </row>
    <row r="40" spans="1:34">
      <c r="A40">
        <v>32</v>
      </c>
      <c r="B40">
        <v>9.8781495160776288E-20</v>
      </c>
      <c r="C40">
        <v>4.7062456908125512</v>
      </c>
      <c r="D40">
        <v>4.0562662034790895</v>
      </c>
      <c r="E40">
        <v>3.3063169273073219</v>
      </c>
      <c r="F40">
        <v>2.7646041860281256</v>
      </c>
      <c r="G40">
        <v>3.6034175629383185</v>
      </c>
      <c r="H40">
        <v>2.6713731663554832</v>
      </c>
      <c r="I40">
        <v>2.5685287945569315</v>
      </c>
      <c r="J40">
        <v>4.9270279627370455</v>
      </c>
      <c r="K40">
        <v>2.3622167430270258</v>
      </c>
      <c r="L40">
        <v>2.5719347845642417</v>
      </c>
      <c r="N40">
        <v>23</v>
      </c>
      <c r="O40" s="6">
        <f t="shared" si="5"/>
        <v>2.979640586295397</v>
      </c>
      <c r="P40" s="6">
        <f>_xll.PDENSITY($O$40,SimData!$C$9:$C$108,$O$12,$O$13,0)</f>
        <v>0.33697020203414624</v>
      </c>
      <c r="Q40" s="6">
        <f t="shared" si="6"/>
        <v>2.6291020441079564</v>
      </c>
      <c r="R40" s="6">
        <f>_xll.PDENSITY($Q$40,SimData!$D$9:$D$108,$Q$12,$Q$13,0)</f>
        <v>0.27368325260793536</v>
      </c>
      <c r="S40" s="6">
        <f t="shared" si="7"/>
        <v>1.9457595131514005</v>
      </c>
      <c r="T40" s="6">
        <f>_xll.PDENSITY($S$40,SimData!$E$9:$E$108,$S$12,$S$13,0)</f>
        <v>7.6646598380182965E-2</v>
      </c>
      <c r="U40" s="6">
        <f t="shared" si="8"/>
        <v>2.1797111628505972</v>
      </c>
      <c r="V40" s="6">
        <f>_xll.PDENSITY($U$40,SimData!$F$9:$F$108,$U$12,$U$13,0)</f>
        <v>0.17503924164701895</v>
      </c>
      <c r="W40" s="6">
        <f t="shared" si="9"/>
        <v>2.4126553420183243</v>
      </c>
      <c r="X40" s="6">
        <f>_xll.PDENSITY($W$40,SimData!$G$9:$G$108,$W$12,$W$13,0)</f>
        <v>0.23402520892233375</v>
      </c>
      <c r="Y40" s="6">
        <f t="shared" si="10"/>
        <v>2.1689117886681637</v>
      </c>
      <c r="Z40" s="6">
        <f>_xll.PDENSITY($Y$40,SimData!$H$9:$H$108,$Y$12,$Y$13,0)</f>
        <v>0.16312754192038936</v>
      </c>
      <c r="AA40" s="6">
        <f t="shared" si="11"/>
        <v>2.1503655366544465</v>
      </c>
      <c r="AB40" s="6">
        <f>_xll.PDENSITY($AA$40,SimData!$I$9:$I$108,$AA$12,$AA$13,0)</f>
        <v>0.1411994974404398</v>
      </c>
      <c r="AC40" s="6">
        <f t="shared" si="12"/>
        <v>2.1549177336474381</v>
      </c>
      <c r="AD40" s="6">
        <f>_xll.PDENSITY($AC$40,SimData!$J$9:$J$108,$AC$12,$AC$13,0)</f>
        <v>0.13570291413417215</v>
      </c>
      <c r="AE40" s="6">
        <f t="shared" si="13"/>
        <v>2.5980870352638292</v>
      </c>
      <c r="AF40" s="6">
        <f>_xll.PDENSITY($AE$40,SimData!$K$9:$K$108,$AE$12,$AE$13,0)</f>
        <v>0.35086011468831479</v>
      </c>
      <c r="AG40" s="6">
        <f t="shared" si="14"/>
        <v>1.5292586054695927</v>
      </c>
      <c r="AH40" s="6">
        <f>_xll.PDENSITY($AG$40,SimData!$L$9:$L$108,$AG$12,$AG$13,0)</f>
        <v>1.1062158422980231E-2</v>
      </c>
    </row>
    <row r="41" spans="1:34">
      <c r="A41">
        <v>33</v>
      </c>
      <c r="B41">
        <v>1.4248138549934616E-12</v>
      </c>
      <c r="C41">
        <v>3.9486923188761573</v>
      </c>
      <c r="D41">
        <v>2.6706593396080387</v>
      </c>
      <c r="E41">
        <v>3.0355073371454027</v>
      </c>
      <c r="F41">
        <v>3.3716525034489404</v>
      </c>
      <c r="G41">
        <v>3.0922091663185554</v>
      </c>
      <c r="H41">
        <v>2.5317265554141208</v>
      </c>
      <c r="I41">
        <v>3.2877660290558595</v>
      </c>
      <c r="J41">
        <v>3.3732977043393717</v>
      </c>
      <c r="K41">
        <v>3.3047063516845907</v>
      </c>
      <c r="L41">
        <v>3.7353662413219948</v>
      </c>
      <c r="N41">
        <v>24</v>
      </c>
      <c r="O41" s="6">
        <f t="shared" si="5"/>
        <v>3.0067070549665602</v>
      </c>
      <c r="P41" s="6">
        <f>_xll.PDENSITY($O$41,SimData!$C$9:$C$108,$O$12,$O$13,0)</f>
        <v>0.34727827531981897</v>
      </c>
      <c r="Q41" s="6">
        <f t="shared" si="6"/>
        <v>2.6617063998425974</v>
      </c>
      <c r="R41" s="6">
        <f>_xll.PDENSITY($Q$41,SimData!$D$9:$D$108,$Q$12,$Q$13,0)</f>
        <v>0.28549906973287081</v>
      </c>
      <c r="S41" s="6">
        <f t="shared" si="7"/>
        <v>1.9847736312413085</v>
      </c>
      <c r="T41" s="6">
        <f>_xll.PDENSITY($S$41,SimData!$E$9:$E$108,$S$12,$S$13,0)</f>
        <v>8.7221209091368004E-2</v>
      </c>
      <c r="U41" s="6">
        <f t="shared" si="8"/>
        <v>2.2190858713307251</v>
      </c>
      <c r="V41" s="6">
        <f>_xll.PDENSITY($U$41,SimData!$F$9:$F$108,$U$12,$U$13,0)</f>
        <v>0.18902477632868336</v>
      </c>
      <c r="W41" s="6">
        <f t="shared" si="9"/>
        <v>2.4454402658074259</v>
      </c>
      <c r="X41" s="6">
        <f>_xll.PDENSITY($W$41,SimData!$G$9:$G$108,$W$12,$W$13,0)</f>
        <v>0.24968635141884238</v>
      </c>
      <c r="Y41" s="6">
        <f t="shared" si="10"/>
        <v>2.2026670807469548</v>
      </c>
      <c r="Z41" s="6">
        <f>_xll.PDENSITY($Y$41,SimData!$H$9:$H$108,$Y$12,$Y$13,0)</f>
        <v>0.17700952595437172</v>
      </c>
      <c r="AA41" s="6">
        <f t="shared" si="11"/>
        <v>2.1869044654798122</v>
      </c>
      <c r="AB41" s="6">
        <f>_xll.PDENSITY($AA$41,SimData!$I$9:$I$108,$AA$12,$AA$13,0)</f>
        <v>0.15236688357311062</v>
      </c>
      <c r="AC41" s="6">
        <f t="shared" si="12"/>
        <v>2.1909191651940563</v>
      </c>
      <c r="AD41" s="6">
        <f>_xll.PDENSITY($AC$41,SimData!$J$9:$J$108,$AC$12,$AC$13,0)</f>
        <v>0.15341906486872631</v>
      </c>
      <c r="AE41" s="6">
        <f t="shared" si="13"/>
        <v>2.6353769688999411</v>
      </c>
      <c r="AF41" s="6">
        <f>_xll.PDENSITY($AE$41,SimData!$K$9:$K$108,$AE$12,$AE$13,0)</f>
        <v>0.36418840387690576</v>
      </c>
      <c r="AG41" s="6">
        <f t="shared" si="14"/>
        <v>1.574030939102439</v>
      </c>
      <c r="AH41" s="6">
        <f>_xll.PDENSITY($AG$41,SimData!$L$9:$L$108,$AG$12,$AG$13,0)</f>
        <v>1.4649813740019269E-2</v>
      </c>
    </row>
    <row r="42" spans="1:34">
      <c r="A42">
        <v>34</v>
      </c>
      <c r="B42">
        <v>1.0446583306938426E-7</v>
      </c>
      <c r="C42">
        <v>3.4567535501745694</v>
      </c>
      <c r="D42">
        <v>3.5978922040320596</v>
      </c>
      <c r="E42">
        <v>3.15090959826659</v>
      </c>
      <c r="F42">
        <v>2.9057444162052839</v>
      </c>
      <c r="G42">
        <v>4.412645765023572</v>
      </c>
      <c r="H42">
        <v>2.6299578507592694</v>
      </c>
      <c r="I42">
        <v>4.1868661995352632</v>
      </c>
      <c r="J42">
        <v>3.6934519329857993</v>
      </c>
      <c r="K42">
        <v>1.8566408937259147</v>
      </c>
      <c r="L42">
        <v>2.6108884846159053</v>
      </c>
      <c r="N42">
        <v>25</v>
      </c>
      <c r="O42" s="6">
        <f t="shared" si="5"/>
        <v>3.0337735236377235</v>
      </c>
      <c r="P42" s="6">
        <f>_xll.PDENSITY($O$42,SimData!$C$9:$C$108,$O$12,$O$13,0)</f>
        <v>0.35833704308800862</v>
      </c>
      <c r="Q42" s="6">
        <f t="shared" si="6"/>
        <v>2.6943107555772383</v>
      </c>
      <c r="R42" s="6">
        <f>_xll.PDENSITY($Q$42,SimData!$D$9:$D$108,$Q$12,$Q$13,0)</f>
        <v>0.29731927319219564</v>
      </c>
      <c r="S42" s="6">
        <f t="shared" si="7"/>
        <v>2.0237877493312162</v>
      </c>
      <c r="T42" s="6">
        <f>_xll.PDENSITY($S$42,SimData!$E$9:$E$108,$S$12,$S$13,0)</f>
        <v>9.859445811195644E-2</v>
      </c>
      <c r="U42" s="6">
        <f t="shared" si="8"/>
        <v>2.258460579810853</v>
      </c>
      <c r="V42" s="6">
        <f>_xll.PDENSITY($U$42,SimData!$F$9:$F$108,$U$12,$U$13,0)</f>
        <v>0.20337033272840829</v>
      </c>
      <c r="W42" s="6">
        <f t="shared" si="9"/>
        <v>2.4782251895965275</v>
      </c>
      <c r="X42" s="6">
        <f>_xll.PDENSITY($W$42,SimData!$G$9:$G$108,$W$12,$W$13,0)</f>
        <v>0.26545831930873592</v>
      </c>
      <c r="Y42" s="6">
        <f t="shared" si="10"/>
        <v>2.236422372825746</v>
      </c>
      <c r="Z42" s="6">
        <f>_xll.PDENSITY($Y$42,SimData!$H$9:$H$108,$Y$12,$Y$13,0)</f>
        <v>0.19131459589000682</v>
      </c>
      <c r="AA42" s="6">
        <f t="shared" si="11"/>
        <v>2.2234433943051779</v>
      </c>
      <c r="AB42" s="6">
        <f>_xll.PDENSITY($AA$42,SimData!$I$9:$I$108,$AA$12,$AA$13,0)</f>
        <v>0.16451528473729279</v>
      </c>
      <c r="AC42" s="6">
        <f t="shared" si="12"/>
        <v>2.2269205967406744</v>
      </c>
      <c r="AD42" s="6">
        <f>_xll.PDENSITY($AC$42,SimData!$J$9:$J$108,$AC$12,$AC$13,0)</f>
        <v>0.1725279345116785</v>
      </c>
      <c r="AE42" s="6">
        <f t="shared" si="13"/>
        <v>2.672666902536053</v>
      </c>
      <c r="AF42" s="6">
        <f>_xll.PDENSITY($AE$42,SimData!$K$9:$K$108,$AE$12,$AE$13,0)</f>
        <v>0.37789752607961125</v>
      </c>
      <c r="AG42" s="6">
        <f t="shared" si="14"/>
        <v>1.6188032727352852</v>
      </c>
      <c r="AH42" s="6">
        <f>_xll.PDENSITY($AG$42,SimData!$L$9:$L$108,$AG$12,$AG$13,0)</f>
        <v>1.9011160885808794E-2</v>
      </c>
    </row>
    <row r="43" spans="1:34">
      <c r="A43">
        <v>35</v>
      </c>
      <c r="B43">
        <v>4.8123734356625358E-19</v>
      </c>
      <c r="C43">
        <v>2.3841782755298055</v>
      </c>
      <c r="D43">
        <v>3.6039418480252321</v>
      </c>
      <c r="E43">
        <v>2.5837325572676173</v>
      </c>
      <c r="F43">
        <v>2.0704941459540933</v>
      </c>
      <c r="G43">
        <v>3.3900403175182086</v>
      </c>
      <c r="H43">
        <v>3.3320844243304286</v>
      </c>
      <c r="I43">
        <v>2.6542393291187381</v>
      </c>
      <c r="J43">
        <v>3.8131753107919071</v>
      </c>
      <c r="K43">
        <v>1.7777084952693691</v>
      </c>
      <c r="L43">
        <v>3.6343183135902035</v>
      </c>
      <c r="N43">
        <v>26</v>
      </c>
      <c r="O43" s="6">
        <f t="shared" si="5"/>
        <v>3.0608399923088867</v>
      </c>
      <c r="P43" s="6">
        <f>_xll.PDENSITY($O$43,SimData!$C$9:$C$108,$O$12,$O$13,0)</f>
        <v>0.37012607037002881</v>
      </c>
      <c r="Q43" s="6">
        <f t="shared" si="6"/>
        <v>2.7269151113118792</v>
      </c>
      <c r="R43" s="6">
        <f>_xll.PDENSITY($Q$43,SimData!$D$9:$D$108,$Q$12,$Q$13,0)</f>
        <v>0.30923801824476854</v>
      </c>
      <c r="S43" s="6">
        <f t="shared" si="7"/>
        <v>2.0628018674211241</v>
      </c>
      <c r="T43" s="6">
        <f>_xll.PDENSITY($S$43,SimData!$E$9:$E$108,$S$12,$S$13,0)</f>
        <v>0.11071899628007011</v>
      </c>
      <c r="U43" s="6">
        <f t="shared" si="8"/>
        <v>2.2978352882909809</v>
      </c>
      <c r="V43" s="6">
        <f>_xll.PDENSITY($U$43,SimData!$F$9:$F$108,$U$12,$U$13,0)</f>
        <v>0.21810308309722673</v>
      </c>
      <c r="W43" s="6">
        <f t="shared" si="9"/>
        <v>2.5110101133856291</v>
      </c>
      <c r="X43" s="6">
        <f>_xll.PDENSITY($W$43,SimData!$G$9:$G$108,$W$12,$W$13,0)</f>
        <v>0.28128666015745468</v>
      </c>
      <c r="Y43" s="6">
        <f t="shared" si="10"/>
        <v>2.2701776649045371</v>
      </c>
      <c r="Z43" s="6">
        <f>_xll.PDENSITY($Y$43,SimData!$H$9:$H$108,$Y$12,$Y$13,0)</f>
        <v>0.2059061934553407</v>
      </c>
      <c r="AA43" s="6">
        <f t="shared" si="11"/>
        <v>2.2599823231305436</v>
      </c>
      <c r="AB43" s="6">
        <f>_xll.PDENSITY($AA$43,SimData!$I$9:$I$108,$AA$12,$AA$13,0)</f>
        <v>0.17762745387601647</v>
      </c>
      <c r="AC43" s="6">
        <f t="shared" si="12"/>
        <v>2.2629220282872926</v>
      </c>
      <c r="AD43" s="6">
        <f>_xll.PDENSITY($AC$43,SimData!$J$9:$J$108,$AC$12,$AC$13,0)</f>
        <v>0.19296277573350193</v>
      </c>
      <c r="AE43" s="6">
        <f t="shared" si="13"/>
        <v>2.7099568361721649</v>
      </c>
      <c r="AF43" s="6">
        <f>_xll.PDENSITY($AE$43,SimData!$K$9:$K$108,$AE$12,$AE$13,0)</f>
        <v>0.39186362275035319</v>
      </c>
      <c r="AG43" s="6">
        <f t="shared" si="14"/>
        <v>1.6635756063681315</v>
      </c>
      <c r="AH43" s="6">
        <f>_xll.PDENSITY($AG$43,SimData!$L$9:$L$108,$AG$12,$AG$13,0)</f>
        <v>2.419136377891682E-2</v>
      </c>
    </row>
    <row r="44" spans="1:34">
      <c r="A44">
        <v>36</v>
      </c>
      <c r="B44">
        <v>4.7562885221799091E-24</v>
      </c>
      <c r="C44">
        <v>4.2002955872284771</v>
      </c>
      <c r="D44">
        <v>3.3357716307548397</v>
      </c>
      <c r="E44">
        <v>3.6914312971345473</v>
      </c>
      <c r="F44">
        <v>2.3065097411482109</v>
      </c>
      <c r="G44">
        <v>4.1973172123937106</v>
      </c>
      <c r="H44">
        <v>3.1591115984695417</v>
      </c>
      <c r="I44">
        <v>3.4600618873822362</v>
      </c>
      <c r="J44">
        <v>3.1575819951852124</v>
      </c>
      <c r="K44">
        <v>4.0405901601778851</v>
      </c>
      <c r="L44">
        <v>3.847079777587004</v>
      </c>
      <c r="N44">
        <v>27</v>
      </c>
      <c r="O44" s="6">
        <f t="shared" si="5"/>
        <v>3.0879064609800499</v>
      </c>
      <c r="P44" s="6">
        <f>_xll.PDENSITY($O$44,SimData!$C$9:$C$108,$O$12,$O$13,0)</f>
        <v>0.38259235822947024</v>
      </c>
      <c r="Q44" s="6">
        <f t="shared" si="6"/>
        <v>2.7595194670465202</v>
      </c>
      <c r="R44" s="6">
        <f>_xll.PDENSITY($Q$44,SimData!$D$9:$D$108,$Q$12,$Q$13,0)</f>
        <v>0.32136394794129103</v>
      </c>
      <c r="S44" s="6">
        <f t="shared" si="7"/>
        <v>2.1018159855110321</v>
      </c>
      <c r="T44" s="6">
        <f>_xll.PDENSITY($S$44,SimData!$E$9:$E$108,$S$12,$S$13,0)</f>
        <v>0.12353669003328058</v>
      </c>
      <c r="U44" s="6">
        <f t="shared" si="8"/>
        <v>2.3372099967711089</v>
      </c>
      <c r="V44" s="6">
        <f>_xll.PDENSITY($U$44,SimData!$F$9:$F$108,$U$12,$U$13,0)</f>
        <v>0.23324217978083528</v>
      </c>
      <c r="W44" s="6">
        <f t="shared" si="9"/>
        <v>2.5437950371747307</v>
      </c>
      <c r="X44" s="6">
        <f>_xll.PDENSITY($W$44,SimData!$G$9:$G$108,$W$12,$W$13,0)</f>
        <v>0.2971619302561373</v>
      </c>
      <c r="Y44" s="6">
        <f t="shared" si="10"/>
        <v>2.3039329569833282</v>
      </c>
      <c r="Z44" s="6">
        <f>_xll.PDENSITY($Y$44,SimData!$H$9:$H$108,$Y$12,$Y$13,0)</f>
        <v>0.22063761403544202</v>
      </c>
      <c r="AA44" s="6">
        <f t="shared" si="11"/>
        <v>2.2965212519559093</v>
      </c>
      <c r="AB44" s="6">
        <f>_xll.PDENSITY($AA$44,SimData!$I$9:$I$108,$AA$12,$AA$13,0)</f>
        <v>0.19166612747349562</v>
      </c>
      <c r="AC44" s="6">
        <f t="shared" si="12"/>
        <v>2.2989234598339108</v>
      </c>
      <c r="AD44" s="6">
        <f>_xll.PDENSITY($AC$44,SimData!$J$9:$J$108,$AC$12,$AC$13,0)</f>
        <v>0.21462689117377401</v>
      </c>
      <c r="AE44" s="6">
        <f t="shared" si="13"/>
        <v>2.7472467698082768</v>
      </c>
      <c r="AF44" s="6">
        <f>_xll.PDENSITY($AE$44,SimData!$K$9:$K$108,$AE$12,$AE$13,0)</f>
        <v>0.40592472414805753</v>
      </c>
      <c r="AG44" s="6">
        <f t="shared" si="14"/>
        <v>1.7083479400009778</v>
      </c>
      <c r="AH44" s="6">
        <f>_xll.PDENSITY($AG$44,SimData!$L$9:$L$108,$AG$12,$AG$13,0)</f>
        <v>3.0212650898050249E-2</v>
      </c>
    </row>
    <row r="45" spans="1:34">
      <c r="A45">
        <v>37</v>
      </c>
      <c r="B45">
        <v>7.0310352067007352E-24</v>
      </c>
      <c r="C45">
        <v>4.809269833959716</v>
      </c>
      <c r="D45">
        <v>4.043183097982987</v>
      </c>
      <c r="E45">
        <v>2.7172121995315979</v>
      </c>
      <c r="F45">
        <v>4.5247655770527304</v>
      </c>
      <c r="G45">
        <v>3.2984140799527575</v>
      </c>
      <c r="H45">
        <v>3.3551622295660195</v>
      </c>
      <c r="I45">
        <v>2.9868639572724929</v>
      </c>
      <c r="J45">
        <v>2.7154479946739687</v>
      </c>
      <c r="K45">
        <v>3.131697565370088</v>
      </c>
      <c r="L45">
        <v>2.7071795905533671</v>
      </c>
      <c r="N45">
        <v>28</v>
      </c>
      <c r="O45" s="6">
        <f t="shared" si="5"/>
        <v>3.1149729296512132</v>
      </c>
      <c r="P45" s="6">
        <f>_xll.PDENSITY($O$45,SimData!$C$9:$C$108,$O$12,$O$13,0)</f>
        <v>0.39565072538574425</v>
      </c>
      <c r="Q45" s="6">
        <f t="shared" si="6"/>
        <v>2.7921238227811611</v>
      </c>
      <c r="R45" s="6">
        <f>_xll.PDENSITY($Q$45,SimData!$D$9:$D$108,$Q$12,$Q$13,0)</f>
        <v>0.33380905235099573</v>
      </c>
      <c r="S45" s="6">
        <f t="shared" si="7"/>
        <v>2.1408301036009401</v>
      </c>
      <c r="T45" s="6">
        <f>_xll.PDENSITY($S$45,SimData!$E$9:$E$108,$S$12,$S$13,0)</f>
        <v>0.13698050331626313</v>
      </c>
      <c r="U45" s="6">
        <f t="shared" si="8"/>
        <v>2.3765847052512368</v>
      </c>
      <c r="V45" s="6">
        <f>_xll.PDENSITY($U$45,SimData!$F$9:$F$108,$U$12,$U$13,0)</f>
        <v>0.2487866444039073</v>
      </c>
      <c r="W45" s="6">
        <f t="shared" si="9"/>
        <v>2.5765799609638322</v>
      </c>
      <c r="X45" s="6">
        <f>_xll.PDENSITY($W$45,SimData!$G$9:$G$108,$W$12,$W$13,0)</f>
        <v>0.31312219169265815</v>
      </c>
      <c r="Y45" s="6">
        <f t="shared" si="10"/>
        <v>2.3376882490621194</v>
      </c>
      <c r="Z45" s="6">
        <f>_xll.PDENSITY($Y$45,SimData!$H$9:$H$108,$Y$12,$Y$13,0)</f>
        <v>0.23535924194675337</v>
      </c>
      <c r="AA45" s="6">
        <f t="shared" si="11"/>
        <v>2.333060180781275</v>
      </c>
      <c r="AB45" s="6">
        <f>_xll.PDENSITY($AA$45,SimData!$I$9:$I$108,$AA$12,$AA$13,0)</f>
        <v>0.20657459865335873</v>
      </c>
      <c r="AC45" s="6">
        <f t="shared" si="12"/>
        <v>2.3349248913805289</v>
      </c>
      <c r="AD45" s="6">
        <f>_xll.PDENSITY($AC$45,SimData!$J$9:$J$108,$AC$12,$AC$13,0)</f>
        <v>0.23738768146218028</v>
      </c>
      <c r="AE45" s="6">
        <f t="shared" si="13"/>
        <v>2.7845367034443886</v>
      </c>
      <c r="AF45" s="6">
        <f>_xll.PDENSITY($AE$45,SimData!$K$9:$K$108,$AE$12,$AE$13,0)</f>
        <v>0.41989095352088779</v>
      </c>
      <c r="AG45" s="6">
        <f t="shared" si="14"/>
        <v>1.7531202736338241</v>
      </c>
      <c r="AH45" s="6">
        <f>_xll.PDENSITY($AG$45,SimData!$L$9:$L$108,$AG$12,$AG$13,0)</f>
        <v>3.7074573440771939E-2</v>
      </c>
    </row>
    <row r="46" spans="1:34">
      <c r="A46">
        <v>38</v>
      </c>
      <c r="B46">
        <v>7.6168107251002294E-8</v>
      </c>
      <c r="C46">
        <v>2.9725747043134922</v>
      </c>
      <c r="D46">
        <v>3.676456175120173</v>
      </c>
      <c r="E46">
        <v>2.9438107499209201</v>
      </c>
      <c r="F46">
        <v>2.856133510015515</v>
      </c>
      <c r="G46">
        <v>3.6881120131287082</v>
      </c>
      <c r="H46">
        <v>3.4430243102185716</v>
      </c>
      <c r="I46">
        <v>3.1079710405872323</v>
      </c>
      <c r="J46">
        <v>3.6842816987173443</v>
      </c>
      <c r="K46">
        <v>3.7250731432385846</v>
      </c>
      <c r="L46">
        <v>4.9335276994249604</v>
      </c>
      <c r="N46">
        <v>29</v>
      </c>
      <c r="O46" s="6">
        <f t="shared" si="5"/>
        <v>3.1420393983223764</v>
      </c>
      <c r="P46" s="6">
        <f>_xll.PDENSITY($O$46,SimData!$C$9:$C$108,$O$12,$O$13,0)</f>
        <v>0.40918542929189899</v>
      </c>
      <c r="Q46" s="6">
        <f t="shared" si="6"/>
        <v>2.824728178515802</v>
      </c>
      <c r="R46" s="6">
        <f>_xll.PDENSITY($Q$46,SimData!$D$9:$D$108,$Q$12,$Q$13,0)</f>
        <v>0.34667641508072822</v>
      </c>
      <c r="S46" s="6">
        <f t="shared" si="7"/>
        <v>2.179844221690848</v>
      </c>
      <c r="T46" s="6">
        <f>_xll.PDENSITY($S$46,SimData!$E$9:$E$108,$S$12,$S$13,0)</f>
        <v>0.15097712881023564</v>
      </c>
      <c r="U46" s="6">
        <f t="shared" si="8"/>
        <v>2.4159594137313647</v>
      </c>
      <c r="V46" s="6">
        <f>_xll.PDENSITY($U$46,SimData!$F$9:$F$108,$U$12,$U$13,0)</f>
        <v>0.26470436768264266</v>
      </c>
      <c r="W46" s="6">
        <f t="shared" si="9"/>
        <v>2.6093648847529338</v>
      </c>
      <c r="X46" s="6">
        <f>_xll.PDENSITY($W$46,SimData!$G$9:$G$108,$W$12,$W$13,0)</f>
        <v>0.32925011741232679</v>
      </c>
      <c r="Y46" s="6">
        <f t="shared" si="10"/>
        <v>2.3714435411409105</v>
      </c>
      <c r="Z46" s="6">
        <f>_xll.PDENSITY($Y$46,SimData!$H$9:$H$108,$Y$12,$Y$13,0)</f>
        <v>0.24992752686420006</v>
      </c>
      <c r="AA46" s="6">
        <f t="shared" si="11"/>
        <v>2.3695991096066407</v>
      </c>
      <c r="AB46" s="6">
        <f>_xll.PDENSITY($AA$46,SimData!$I$9:$I$108,$AA$12,$AA$13,0)</f>
        <v>0.2222784271202943</v>
      </c>
      <c r="AC46" s="6">
        <f t="shared" si="12"/>
        <v>2.3709263229271471</v>
      </c>
      <c r="AD46" s="6">
        <f>_xll.PDENSITY($AC$46,SimData!$J$9:$J$108,$AC$12,$AC$13,0)</f>
        <v>0.26107153464055299</v>
      </c>
      <c r="AE46" s="6">
        <f t="shared" si="13"/>
        <v>2.8218266370805005</v>
      </c>
      <c r="AF46" s="6">
        <f>_xll.PDENSITY($AE$46,SimData!$K$9:$K$108,$AE$12,$AE$13,0)</f>
        <v>0.43355602723452641</v>
      </c>
      <c r="AG46" s="6">
        <f t="shared" si="14"/>
        <v>1.7978926072666703</v>
      </c>
      <c r="AH46" s="6">
        <f>_xll.PDENSITY($AG$46,SimData!$L$9:$L$108,$AG$12,$AG$13,0)</f>
        <v>4.4758940732520763E-2</v>
      </c>
    </row>
    <row r="47" spans="1:34">
      <c r="A47">
        <v>39</v>
      </c>
      <c r="B47">
        <v>7.9225922895571135E-11</v>
      </c>
      <c r="C47">
        <v>3.5546961621348805</v>
      </c>
      <c r="D47">
        <v>4.0640966142109134</v>
      </c>
      <c r="E47">
        <v>3.7465551117601463</v>
      </c>
      <c r="F47">
        <v>3.4593909636695912</v>
      </c>
      <c r="G47">
        <v>3.3381270525385864</v>
      </c>
      <c r="H47">
        <v>2.374947860701532</v>
      </c>
      <c r="I47">
        <v>2.954654107234489</v>
      </c>
      <c r="J47">
        <v>4.277043365271604</v>
      </c>
      <c r="K47">
        <v>3.3639735422363328</v>
      </c>
      <c r="L47">
        <v>4.9767282951987504</v>
      </c>
      <c r="N47">
        <v>30</v>
      </c>
      <c r="O47" s="6">
        <f t="shared" si="5"/>
        <v>3.1691058669935397</v>
      </c>
      <c r="P47" s="6">
        <f>_xll.PDENSITY($O$47,SimData!$C$9:$C$108,$O$12,$O$13,0)</f>
        <v>0.42305300631026288</v>
      </c>
      <c r="Q47" s="6">
        <f t="shared" si="6"/>
        <v>2.857332534250443</v>
      </c>
      <c r="R47" s="6">
        <f>_xll.PDENSITY($Q$47,SimData!$D$9:$D$108,$Q$12,$Q$13,0)</f>
        <v>0.36004793107371236</v>
      </c>
      <c r="S47" s="6">
        <f t="shared" si="7"/>
        <v>2.218858339780756</v>
      </c>
      <c r="T47" s="6">
        <f>_xll.PDENSITY($S$47,SimData!$E$9:$E$108,$S$12,$S$13,0)</f>
        <v>0.1654502352129564</v>
      </c>
      <c r="U47" s="6">
        <f t="shared" si="8"/>
        <v>2.4553341222114926</v>
      </c>
      <c r="V47" s="6">
        <f>_xll.PDENSITY($U$47,SimData!$F$9:$F$108,$U$12,$U$13,0)</f>
        <v>0.28092381794981491</v>
      </c>
      <c r="W47" s="6">
        <f t="shared" si="9"/>
        <v>2.6421498085420354</v>
      </c>
      <c r="X47" s="6">
        <f>_xll.PDENSITY($W$47,SimData!$G$9:$G$108,$W$12,$W$13,0)</f>
        <v>0.34566477319784994</v>
      </c>
      <c r="Y47" s="6">
        <f t="shared" si="10"/>
        <v>2.4051988332197016</v>
      </c>
      <c r="Z47" s="6">
        <f>_xll.PDENSITY($Y$47,SimData!$H$9:$H$108,$Y$12,$Y$13,0)</f>
        <v>0.26421508880580258</v>
      </c>
      <c r="AA47" s="6">
        <f t="shared" si="11"/>
        <v>2.4061380384320064</v>
      </c>
      <c r="AB47" s="6">
        <f>_xll.PDENSITY($AA$47,SimData!$I$9:$I$108,$AA$12,$AA$13,0)</f>
        <v>0.23868816821339142</v>
      </c>
      <c r="AC47" s="6">
        <f t="shared" si="12"/>
        <v>2.4069277544737653</v>
      </c>
      <c r="AD47" s="6">
        <f>_xll.PDENSITY($AC$47,SimData!$J$9:$J$108,$AC$12,$AC$13,0)</f>
        <v>0.28546058080443187</v>
      </c>
      <c r="AE47" s="6">
        <f t="shared" si="13"/>
        <v>2.8591165707166124</v>
      </c>
      <c r="AF47" s="6">
        <f>_xll.PDENSITY($AE$47,SimData!$K$9:$K$108,$AE$12,$AE$13,0)</f>
        <v>0.44670882429264669</v>
      </c>
      <c r="AG47" s="6">
        <f t="shared" si="14"/>
        <v>1.8426649408995166</v>
      </c>
      <c r="AH47" s="6">
        <f>_xll.PDENSITY($AG$47,SimData!$L$9:$L$108,$AG$12,$AG$13,0)</f>
        <v>5.3239776415392494E-2</v>
      </c>
    </row>
    <row r="48" spans="1:34">
      <c r="A48">
        <v>40</v>
      </c>
      <c r="B48">
        <v>5.5834691347329368E-24</v>
      </c>
      <c r="C48">
        <v>3.4710499357236735</v>
      </c>
      <c r="D48">
        <v>3.1618952676471608</v>
      </c>
      <c r="E48">
        <v>3.1754372407769664</v>
      </c>
      <c r="F48">
        <v>4.1372800463729043</v>
      </c>
      <c r="G48">
        <v>3.7410889302716264</v>
      </c>
      <c r="H48">
        <v>3.0457759802592141</v>
      </c>
      <c r="I48">
        <v>2.7351080686763627</v>
      </c>
      <c r="J48">
        <v>3.4136580469590219</v>
      </c>
      <c r="K48">
        <v>2.8535397892147216</v>
      </c>
      <c r="L48">
        <v>3.4987914880114594</v>
      </c>
      <c r="N48">
        <v>31</v>
      </c>
      <c r="O48" s="6">
        <f t="shared" si="5"/>
        <v>3.1961723356647029</v>
      </c>
      <c r="P48" s="6">
        <f>_xll.PDENSITY($O$48,SimData!$C$9:$C$108,$O$12,$O$13,0)</f>
        <v>0.43708626205556572</v>
      </c>
      <c r="Q48" s="6">
        <f t="shared" si="6"/>
        <v>2.8899368899850839</v>
      </c>
      <c r="R48" s="6">
        <f>_xll.PDENSITY($Q$48,SimData!$D$9:$D$108,$Q$12,$Q$13,0)</f>
        <v>0.37397309401050444</v>
      </c>
      <c r="S48" s="6">
        <f t="shared" si="7"/>
        <v>2.2578724578706639</v>
      </c>
      <c r="T48" s="6">
        <f>_xll.PDENSITY($S$48,SimData!$E$9:$E$108,$S$12,$S$13,0)</f>
        <v>0.18032410593127085</v>
      </c>
      <c r="U48" s="6">
        <f t="shared" si="8"/>
        <v>2.4947088306916205</v>
      </c>
      <c r="V48" s="6">
        <f>_xll.PDENSITY($U$48,SimData!$F$9:$F$108,$U$12,$U$13,0)</f>
        <v>0.29732989588671083</v>
      </c>
      <c r="W48" s="6">
        <f t="shared" si="9"/>
        <v>2.674934732331137</v>
      </c>
      <c r="X48" s="6">
        <f>_xll.PDENSITY($W$48,SimData!$G$9:$G$108,$W$12,$W$13,0)</f>
        <v>0.36250872085374364</v>
      </c>
      <c r="Y48" s="6">
        <f t="shared" si="10"/>
        <v>2.4389541252984928</v>
      </c>
      <c r="Z48" s="6">
        <f>_xll.PDENSITY($Y$48,SimData!$H$9:$H$108,$Y$12,$Y$13,0)</f>
        <v>0.27812107635087852</v>
      </c>
      <c r="AA48" s="6">
        <f t="shared" si="11"/>
        <v>2.442676967257372</v>
      </c>
      <c r="AB48" s="6">
        <f>_xll.PDENSITY($AA$48,SimData!$I$9:$I$108,$AA$12,$AA$13,0)</f>
        <v>0.2557028679379027</v>
      </c>
      <c r="AC48" s="6">
        <f t="shared" si="12"/>
        <v>2.4429291860203834</v>
      </c>
      <c r="AD48" s="6">
        <f>_xll.PDENSITY($AC$48,SimData!$J$9:$J$108,$AC$12,$AC$13,0)</f>
        <v>0.31029231621012771</v>
      </c>
      <c r="AE48" s="6">
        <f t="shared" si="13"/>
        <v>2.8964065043527243</v>
      </c>
      <c r="AF48" s="6">
        <f>_xll.PDENSITY($AE$48,SimData!$K$9:$K$108,$AE$12,$AE$13,0)</f>
        <v>0.45914399909267861</v>
      </c>
      <c r="AG48" s="6">
        <f t="shared" si="14"/>
        <v>1.8874372745323629</v>
      </c>
      <c r="AH48" s="6">
        <f>_xll.PDENSITY($AG$48,SimData!$L$9:$L$108,$AG$12,$AG$13,0)</f>
        <v>6.2497737450802407E-2</v>
      </c>
    </row>
    <row r="49" spans="1:34">
      <c r="A49">
        <v>41</v>
      </c>
      <c r="B49">
        <v>7.129629416760049E-8</v>
      </c>
      <c r="C49">
        <v>2.6816280129312497</v>
      </c>
      <c r="D49">
        <v>3.6071391977659397</v>
      </c>
      <c r="E49">
        <v>3.7181744878306362</v>
      </c>
      <c r="F49">
        <v>2.8471551500411474</v>
      </c>
      <c r="G49">
        <v>2.936175902619909</v>
      </c>
      <c r="H49">
        <v>3.3416345255613042</v>
      </c>
      <c r="I49">
        <v>3.952750039506804</v>
      </c>
      <c r="J49">
        <v>3.9553892906020369</v>
      </c>
      <c r="K49">
        <v>2.6463901238501855</v>
      </c>
      <c r="L49">
        <v>2.1809188105889215</v>
      </c>
      <c r="N49">
        <v>32</v>
      </c>
      <c r="O49" s="6">
        <f t="shared" si="5"/>
        <v>3.2232388043358662</v>
      </c>
      <c r="P49" s="6">
        <f>_xll.PDENSITY($O$49,SimData!$C$9:$C$108,$O$12,$O$13,0)</f>
        <v>0.45109929254838427</v>
      </c>
      <c r="Q49" s="6">
        <f t="shared" si="6"/>
        <v>2.9225412457197248</v>
      </c>
      <c r="R49" s="6">
        <f>_xll.PDENSITY($Q$49,SimData!$D$9:$D$108,$Q$12,$Q$13,0)</f>
        <v>0.38845985288804002</v>
      </c>
      <c r="S49" s="6">
        <f t="shared" si="7"/>
        <v>2.2968865759605719</v>
      </c>
      <c r="T49" s="6">
        <f>_xll.PDENSITY($S$49,SimData!$E$9:$E$108,$S$12,$S$13,0)</f>
        <v>0.19552736286844047</v>
      </c>
      <c r="U49" s="6">
        <f t="shared" si="8"/>
        <v>2.5340835391717484</v>
      </c>
      <c r="V49" s="6">
        <f>_xll.PDENSITY($U$49,SimData!$F$9:$F$108,$U$12,$U$13,0)</f>
        <v>0.3137650085461231</v>
      </c>
      <c r="W49" s="6">
        <f t="shared" si="9"/>
        <v>2.7077196561202386</v>
      </c>
      <c r="X49" s="6">
        <f>_xll.PDENSITY($W$49,SimData!$G$9:$G$108,$W$12,$W$13,0)</f>
        <v>0.37993155160000303</v>
      </c>
      <c r="Y49" s="6">
        <f t="shared" si="10"/>
        <v>2.4727094173772839</v>
      </c>
      <c r="Z49" s="6">
        <f>_xll.PDENSITY($Y$49,SimData!$H$9:$H$108,$Y$12,$Y$13,0)</f>
        <v>0.2915807272926933</v>
      </c>
      <c r="AA49" s="6">
        <f t="shared" si="11"/>
        <v>2.4792158960827377</v>
      </c>
      <c r="AB49" s="6">
        <f>_xll.PDENSITY($AA$49,SimData!$I$9:$I$108,$AA$12,$AA$13,0)</f>
        <v>0.27321395960765671</v>
      </c>
      <c r="AC49" s="6">
        <f t="shared" si="12"/>
        <v>2.4789306175670016</v>
      </c>
      <c r="AD49" s="6">
        <f>_xll.PDENSITY($AC$49,SimData!$J$9:$J$108,$AC$12,$AC$13,0)</f>
        <v>0.33526293545265023</v>
      </c>
      <c r="AE49" s="6">
        <f t="shared" si="13"/>
        <v>2.9336964379888362</v>
      </c>
      <c r="AF49" s="6">
        <f>_xll.PDENSITY($AE$49,SimData!$K$9:$K$108,$AE$12,$AE$13,0)</f>
        <v>0.47067094473633425</v>
      </c>
      <c r="AG49" s="6">
        <f t="shared" si="14"/>
        <v>1.9322096081652091</v>
      </c>
      <c r="AH49" s="6">
        <f>_xll.PDENSITY($AG$49,SimData!$L$9:$L$108,$AG$12,$AG$13,0)</f>
        <v>7.2537305978955011E-2</v>
      </c>
    </row>
    <row r="50" spans="1:34">
      <c r="A50">
        <v>42</v>
      </c>
      <c r="B50">
        <v>3.1691773401819236E-7</v>
      </c>
      <c r="C50">
        <v>2.7177109792068452</v>
      </c>
      <c r="D50">
        <v>2.5739823339453358</v>
      </c>
      <c r="E50">
        <v>4.1130283266902845</v>
      </c>
      <c r="F50">
        <v>3.5672523169572776</v>
      </c>
      <c r="G50">
        <v>2.6205390178023</v>
      </c>
      <c r="H50">
        <v>3.9782609809549729</v>
      </c>
      <c r="I50">
        <v>4.3445467052622631</v>
      </c>
      <c r="J50">
        <v>4.4803410816957792</v>
      </c>
      <c r="K50">
        <v>3.8869246717942416</v>
      </c>
      <c r="L50">
        <v>4.0573336573792602</v>
      </c>
      <c r="N50">
        <v>33</v>
      </c>
      <c r="O50" s="6">
        <f t="shared" si="5"/>
        <v>3.2503052730070294</v>
      </c>
      <c r="P50" s="6">
        <f>_xll.PDENSITY($O$50,SimData!$C$9:$C$108,$O$12,$O$13,0)</f>
        <v>0.46489336636379303</v>
      </c>
      <c r="Q50" s="6">
        <f t="shared" si="6"/>
        <v>2.9551456014543658</v>
      </c>
      <c r="R50" s="6">
        <f>_xll.PDENSITY($Q$50,SimData!$D$9:$D$108,$Q$12,$Q$13,0)</f>
        <v>0.40346833963180867</v>
      </c>
      <c r="S50" s="6">
        <f t="shared" si="7"/>
        <v>2.3359006940504798</v>
      </c>
      <c r="T50" s="6">
        <f>_xll.PDENSITY($S$50,SimData!$E$9:$E$108,$S$12,$S$13,0)</f>
        <v>0.21099640144429366</v>
      </c>
      <c r="U50" s="6">
        <f t="shared" si="8"/>
        <v>2.5734582476518764</v>
      </c>
      <c r="V50" s="6">
        <f>_xll.PDENSITY($U$50,SimData!$F$9:$F$108,$U$12,$U$13,0)</f>
        <v>0.33003588209836932</v>
      </c>
      <c r="W50" s="6">
        <f t="shared" si="9"/>
        <v>2.7405045799093402</v>
      </c>
      <c r="X50" s="6">
        <f>_xll.PDENSITY($W$50,SimData!$G$9:$G$108,$W$12,$W$13,0)</f>
        <v>0.39807126683508387</v>
      </c>
      <c r="Y50" s="6">
        <f t="shared" si="10"/>
        <v>2.506464709456075</v>
      </c>
      <c r="Z50" s="6">
        <f>_xll.PDENSITY($Y$50,SimData!$H$9:$H$108,$Y$12,$Y$13,0)</f>
        <v>0.30457302294842947</v>
      </c>
      <c r="AA50" s="6">
        <f t="shared" si="11"/>
        <v>2.5157548249081034</v>
      </c>
      <c r="AB50" s="6">
        <f>_xll.PDENSITY($AA$50,SimData!$I$9:$I$108,$AA$12,$AA$13,0)</f>
        <v>0.29110912931299698</v>
      </c>
      <c r="AC50" s="6">
        <f t="shared" si="12"/>
        <v>2.5149320491136198</v>
      </c>
      <c r="AD50" s="6">
        <f>_xll.PDENSITY($AC$50,SimData!$J$9:$J$108,$AC$12,$AC$13,0)</f>
        <v>0.36003489287053042</v>
      </c>
      <c r="AE50" s="6">
        <f t="shared" si="13"/>
        <v>2.9709863716249481</v>
      </c>
      <c r="AF50" s="6">
        <f>_xll.PDENSITY($AE$50,SimData!$K$9:$K$108,$AE$12,$AE$13,0)</f>
        <v>0.4811208041777601</v>
      </c>
      <c r="AG50" s="6">
        <f t="shared" si="14"/>
        <v>1.9769819417980554</v>
      </c>
      <c r="AH50" s="6">
        <f>_xll.PDENSITY($AG$50,SimData!$L$9:$L$108,$AG$12,$AG$13,0)</f>
        <v>8.3403887524006334E-2</v>
      </c>
    </row>
    <row r="51" spans="1:34">
      <c r="A51">
        <v>43</v>
      </c>
      <c r="B51">
        <v>8.8921915849450475E-24</v>
      </c>
      <c r="C51">
        <v>4.1913022629290273</v>
      </c>
      <c r="D51">
        <v>2.5497607034145058</v>
      </c>
      <c r="E51">
        <v>1.0874489151734255</v>
      </c>
      <c r="F51">
        <v>4.9004890652170374</v>
      </c>
      <c r="G51">
        <v>3.1929978309948774</v>
      </c>
      <c r="H51">
        <v>3.2568539390037863</v>
      </c>
      <c r="I51">
        <v>2.88455279231064</v>
      </c>
      <c r="J51">
        <v>2.1887156610951415</v>
      </c>
      <c r="K51">
        <v>2.8023793860135919</v>
      </c>
      <c r="L51">
        <v>3.9841897955058476</v>
      </c>
      <c r="N51">
        <v>34</v>
      </c>
      <c r="O51" s="6">
        <f t="shared" ref="O51:O82" si="15">1/99*($O$11-$O$10)+O50</f>
        <v>3.2773717416781927</v>
      </c>
      <c r="P51" s="6">
        <f>_xll.PDENSITY($O$51,SimData!$C$9:$C$108,$O$12,$O$13,0)</f>
        <v>0.47826344999767156</v>
      </c>
      <c r="Q51" s="6">
        <f t="shared" ref="Q51:Q82" si="16">1/99*($Q$11-$Q$10)+Q50</f>
        <v>2.9877499571890067</v>
      </c>
      <c r="R51" s="6">
        <f>_xll.PDENSITY($Q$51,SimData!$D$9:$D$108,$Q$12,$Q$13,0)</f>
        <v>0.41890799870221573</v>
      </c>
      <c r="S51" s="6">
        <f t="shared" ref="S51:S82" si="17">1/99*($S$11-$S$10)+S50</f>
        <v>2.3749148121403878</v>
      </c>
      <c r="T51" s="6">
        <f>_xll.PDENSITY($S$51,SimData!$E$9:$E$108,$S$12,$S$13,0)</f>
        <v>0.22667811452766479</v>
      </c>
      <c r="U51" s="6">
        <f t="shared" ref="U51:U82" si="18">1/99*($U$11-$U$10)+U50</f>
        <v>2.6128329561320043</v>
      </c>
      <c r="V51" s="6">
        <f>_xll.PDENSITY($U$51,SimData!$F$9:$F$108,$U$12,$U$13,0)</f>
        <v>0.34592593356884632</v>
      </c>
      <c r="W51" s="6">
        <f t="shared" ref="W51:W82" si="19">1/99*($W$11-$W$10)+W50</f>
        <v>2.7732895036984417</v>
      </c>
      <c r="X51" s="6">
        <f>_xll.PDENSITY($W$51,SimData!$G$9:$G$108,$W$12,$W$13,0)</f>
        <v>0.41703506445089383</v>
      </c>
      <c r="Y51" s="6">
        <f t="shared" ref="Y51:Y82" si="20">1/99*($Y$11-$Y$10)+Y50</f>
        <v>2.5402200015348662</v>
      </c>
      <c r="Z51" s="6">
        <f>_xll.PDENSITY($Y$51,SimData!$H$9:$H$108,$Y$12,$Y$13,0)</f>
        <v>0.3171254004145227</v>
      </c>
      <c r="AA51" s="6">
        <f t="shared" ref="AA51:AA82" si="21">1/99*($AA$11-$AA$10)+AA50</f>
        <v>2.5522937537334691</v>
      </c>
      <c r="AB51" s="6">
        <f>_xll.PDENSITY($AA$51,SimData!$I$9:$I$108,$AA$12,$AA$13,0)</f>
        <v>0.30927570492915357</v>
      </c>
      <c r="AC51" s="6">
        <f t="shared" ref="AC51:AC82" si="22">1/99*($AC$11-$AC$10)+AC50</f>
        <v>2.550933480660238</v>
      </c>
      <c r="AD51" s="6">
        <f>_xll.PDENSITY($AC$51,SimData!$J$9:$J$108,$AC$12,$AC$13,0)</f>
        <v>0.38424876252244539</v>
      </c>
      <c r="AE51" s="6">
        <f t="shared" ref="AE51:AE82" si="23">1/99*($AE$11-$AE$10)+AE50</f>
        <v>3.0082763052610599</v>
      </c>
      <c r="AF51" s="6">
        <f>_xll.PDENSITY($AE$51,SimData!$K$9:$K$108,$AE$12,$AE$13,0)</f>
        <v>0.49035158662159239</v>
      </c>
      <c r="AG51" s="6">
        <f t="shared" ref="AG51:AG82" si="24">1/99*($AG$11-$AG$10)+AG50</f>
        <v>2.0217542754309017</v>
      </c>
      <c r="AH51" s="6">
        <f>_xll.PDENSITY($AG$51,SimData!$L$9:$L$108,$AG$12,$AG$13,0)</f>
        <v>9.5197024248524234E-2</v>
      </c>
    </row>
    <row r="52" spans="1:34">
      <c r="A52">
        <v>44</v>
      </c>
      <c r="B52">
        <v>7.1356735541886932E-21</v>
      </c>
      <c r="C52">
        <v>4.5112832548577382</v>
      </c>
      <c r="D52">
        <v>3.5572386849195965</v>
      </c>
      <c r="E52">
        <v>3.935650974372638</v>
      </c>
      <c r="F52">
        <v>3.7446308420480241</v>
      </c>
      <c r="G52">
        <v>4.5578529504660068</v>
      </c>
      <c r="H52">
        <v>3.9290162163722187</v>
      </c>
      <c r="I52">
        <v>3.089623024396849</v>
      </c>
      <c r="J52">
        <v>3.3308706404279027</v>
      </c>
      <c r="K52">
        <v>3.1612725680061398</v>
      </c>
      <c r="L52">
        <v>3.4600970449396877</v>
      </c>
      <c r="N52">
        <v>35</v>
      </c>
      <c r="O52" s="6">
        <f t="shared" si="15"/>
        <v>3.3044382103493559</v>
      </c>
      <c r="P52" s="6">
        <f>_xll.PDENSITY($O$52,SimData!$C$9:$C$108,$O$12,$O$13,0)</f>
        <v>0.49100511636100752</v>
      </c>
      <c r="Q52" s="6">
        <f t="shared" si="16"/>
        <v>3.0203543129236476</v>
      </c>
      <c r="R52" s="6">
        <f>_xll.PDENSITY($Q$52,SimData!$D$9:$D$108,$Q$12,$Q$13,0)</f>
        <v>0.43463833911401811</v>
      </c>
      <c r="S52" s="6">
        <f t="shared" si="17"/>
        <v>2.4139289302302958</v>
      </c>
      <c r="T52" s="6">
        <f>_xll.PDENSITY($S$52,SimData!$E$9:$E$108,$S$12,$S$13,0)</f>
        <v>0.2425314615061033</v>
      </c>
      <c r="U52" s="6">
        <f t="shared" si="18"/>
        <v>2.6522076646121322</v>
      </c>
      <c r="V52" s="6">
        <f>_xll.PDENSITY($U$52,SimData!$F$9:$F$108,$U$12,$U$13,0)</f>
        <v>0.36121225148959923</v>
      </c>
      <c r="W52" s="6">
        <f t="shared" si="19"/>
        <v>2.8060744274875433</v>
      </c>
      <c r="X52" s="6">
        <f>_xll.PDENSITY($W$52,SimData!$G$9:$G$108,$W$12,$W$13,0)</f>
        <v>0.43688108329127689</v>
      </c>
      <c r="Y52" s="6">
        <f t="shared" si="20"/>
        <v>2.5739752936136573</v>
      </c>
      <c r="Z52" s="6">
        <f>_xll.PDENSITY($Y$52,SimData!$H$9:$H$108,$Y$12,$Y$13,0)</f>
        <v>0.32931468665592928</v>
      </c>
      <c r="AA52" s="6">
        <f t="shared" si="21"/>
        <v>2.5888326825588348</v>
      </c>
      <c r="AB52" s="6">
        <f>_xll.PDENSITY($AA$52,SimData!$I$9:$I$108,$AA$12,$AA$13,0)</f>
        <v>0.32760317190520949</v>
      </c>
      <c r="AC52" s="6">
        <f t="shared" si="22"/>
        <v>2.5869349122068561</v>
      </c>
      <c r="AD52" s="6">
        <f>_xll.PDENSITY($AC$52,SimData!$J$9:$J$108,$AC$12,$AC$13,0)</f>
        <v>0.40753892320609786</v>
      </c>
      <c r="AE52" s="6">
        <f t="shared" si="23"/>
        <v>3.0455662388971718</v>
      </c>
      <c r="AF52" s="6">
        <f>_xll.PDENSITY($AE$52,SimData!$K$9:$K$108,$AE$12,$AE$13,0)</f>
        <v>0.49825169965359628</v>
      </c>
      <c r="AG52" s="6">
        <f t="shared" si="24"/>
        <v>2.066526609063748</v>
      </c>
      <c r="AH52" s="6">
        <f>_xll.PDENSITY($AG$52,SimData!$L$9:$L$108,$AG$12,$AG$13,0)</f>
        <v>0.10807561529305997</v>
      </c>
    </row>
    <row r="53" spans="1:34">
      <c r="A53">
        <v>45</v>
      </c>
      <c r="B53">
        <v>7.2451670041484233E-13</v>
      </c>
      <c r="C53">
        <v>3.3296661358306596</v>
      </c>
      <c r="D53">
        <v>3.8632416376950642</v>
      </c>
      <c r="E53">
        <v>4.03107085584125</v>
      </c>
      <c r="F53">
        <v>4.1089021945120736</v>
      </c>
      <c r="G53">
        <v>3.7320275764516282</v>
      </c>
      <c r="H53">
        <v>3.1396360141613489</v>
      </c>
      <c r="I53">
        <v>4.0895048668663749</v>
      </c>
      <c r="J53">
        <v>4.7604002461716064</v>
      </c>
      <c r="K53">
        <v>3.4065031547832438</v>
      </c>
      <c r="L53">
        <v>2.7732766206853539</v>
      </c>
      <c r="N53">
        <v>36</v>
      </c>
      <c r="O53" s="6">
        <f t="shared" si="15"/>
        <v>3.3315046790205192</v>
      </c>
      <c r="P53" s="6">
        <f>_xll.PDENSITY($O$53,SimData!$C$9:$C$108,$O$12,$O$13,0)</f>
        <v>0.50292154322054172</v>
      </c>
      <c r="Q53" s="6">
        <f t="shared" si="16"/>
        <v>3.0529586686582886</v>
      </c>
      <c r="R53" s="6">
        <f>_xll.PDENSITY($Q$53,SimData!$D$9:$D$108,$Q$12,$Q$13,0)</f>
        <v>0.45047321538379664</v>
      </c>
      <c r="S53" s="6">
        <f t="shared" si="17"/>
        <v>2.4529430483202037</v>
      </c>
      <c r="T53" s="6">
        <f>_xll.PDENSITY($S$53,SimData!$E$9:$E$108,$S$12,$S$13,0)</f>
        <v>0.25852745666074184</v>
      </c>
      <c r="U53" s="6">
        <f t="shared" si="18"/>
        <v>2.6915823730922601</v>
      </c>
      <c r="V53" s="6">
        <f>_xll.PDENSITY($U$53,SimData!$F$9:$F$108,$U$12,$U$13,0)</f>
        <v>0.37568549459999911</v>
      </c>
      <c r="W53" s="6">
        <f t="shared" si="19"/>
        <v>2.8388593512766449</v>
      </c>
      <c r="X53" s="6">
        <f>_xll.PDENSITY($W$53,SimData!$G$9:$G$108,$W$12,$W$13,0)</f>
        <v>0.45760254552069834</v>
      </c>
      <c r="Y53" s="6">
        <f t="shared" si="20"/>
        <v>2.6077305856924484</v>
      </c>
      <c r="Z53" s="6">
        <f>_xll.PDENSITY($Y$53,SimData!$H$9:$H$108,$Y$12,$Y$13,0)</f>
        <v>0.34126372370770514</v>
      </c>
      <c r="AA53" s="6">
        <f t="shared" si="21"/>
        <v>2.6253716113842005</v>
      </c>
      <c r="AB53" s="6">
        <f>_xll.PDENSITY($AA$53,SimData!$I$9:$I$108,$AA$12,$AA$13,0)</f>
        <v>0.34598452462635404</v>
      </c>
      <c r="AC53" s="6">
        <f t="shared" si="22"/>
        <v>2.6229363437534743</v>
      </c>
      <c r="AD53" s="6">
        <f>_xll.PDENSITY($AC$53,SimData!$J$9:$J$108,$AC$12,$AC$13,0)</f>
        <v>0.42955202825628741</v>
      </c>
      <c r="AE53" s="6">
        <f t="shared" si="23"/>
        <v>3.0828561725332837</v>
      </c>
      <c r="AF53" s="6">
        <f>_xll.PDENSITY($AE$53,SimData!$K$9:$K$108,$AE$12,$AE$13,0)</f>
        <v>0.50474230333985282</v>
      </c>
      <c r="AG53" s="6">
        <f t="shared" si="24"/>
        <v>2.1112989426965942</v>
      </c>
      <c r="AH53" s="6">
        <f>_xll.PDENSITY($AG$53,SimData!$L$9:$L$108,$AG$12,$AG$13,0)</f>
        <v>0.12225163858823856</v>
      </c>
    </row>
    <row r="54" spans="1:34">
      <c r="A54">
        <v>46</v>
      </c>
      <c r="B54">
        <v>7.9570269967609737E-7</v>
      </c>
      <c r="C54">
        <v>4.2636978156101524</v>
      </c>
      <c r="D54">
        <v>3.2480703302349121</v>
      </c>
      <c r="E54">
        <v>2.5717361031739365</v>
      </c>
      <c r="F54">
        <v>3.454451601730661</v>
      </c>
      <c r="G54">
        <v>3.0380086209283053</v>
      </c>
      <c r="H54">
        <v>2.982626748753856</v>
      </c>
      <c r="I54">
        <v>4.359417407110703</v>
      </c>
      <c r="J54">
        <v>3.0396882538543002</v>
      </c>
      <c r="K54">
        <v>3.5038047713257443</v>
      </c>
      <c r="L54">
        <v>2.7664784488687322</v>
      </c>
      <c r="N54">
        <v>37</v>
      </c>
      <c r="O54" s="6">
        <f t="shared" si="15"/>
        <v>3.3585711476916824</v>
      </c>
      <c r="P54" s="6">
        <f>_xll.PDENSITY($O$54,SimData!$C$9:$C$108,$O$12,$O$13,0)</f>
        <v>0.51383028817842424</v>
      </c>
      <c r="Q54" s="6">
        <f t="shared" si="16"/>
        <v>3.0855630243929295</v>
      </c>
      <c r="R54" s="6">
        <f>_xll.PDENSITY($Q$54,SimData!$D$9:$D$108,$Q$12,$Q$13,0)</f>
        <v>0.46618826055643303</v>
      </c>
      <c r="S54" s="6">
        <f t="shared" si="17"/>
        <v>2.4919571664101117</v>
      </c>
      <c r="T54" s="6">
        <f>_xll.PDENSITY($S$54,SimData!$E$9:$E$108,$S$12,$S$13,0)</f>
        <v>0.27464722442028894</v>
      </c>
      <c r="U54" s="6">
        <f t="shared" si="18"/>
        <v>2.730957081572388</v>
      </c>
      <c r="V54" s="6">
        <f>_xll.PDENSITY($U$54,SimData!$F$9:$F$108,$U$12,$U$13,0)</f>
        <v>0.38917042253229134</v>
      </c>
      <c r="W54" s="6">
        <f t="shared" si="19"/>
        <v>2.8716442750657465</v>
      </c>
      <c r="X54" s="6">
        <f>_xll.PDENSITY($W$54,SimData!$G$9:$G$108,$W$12,$W$13,0)</f>
        <v>0.4791155587749385</v>
      </c>
      <c r="Y54" s="6">
        <f t="shared" si="20"/>
        <v>2.6414858777712396</v>
      </c>
      <c r="Z54" s="6">
        <f>_xll.PDENSITY($Y$54,SimData!$H$9:$H$108,$Y$12,$Y$13,0)</f>
        <v>0.3531335327370434</v>
      </c>
      <c r="AA54" s="6">
        <f t="shared" si="21"/>
        <v>2.6619105402095662</v>
      </c>
      <c r="AB54" s="6">
        <f>_xll.PDENSITY($AA$54,SimData!$I$9:$I$108,$AA$12,$AA$13,0)</f>
        <v>0.36431631205797321</v>
      </c>
      <c r="AC54" s="6">
        <f t="shared" si="22"/>
        <v>2.6589377753000925</v>
      </c>
      <c r="AD54" s="6">
        <f>_xll.PDENSITY($AC$54,SimData!$J$9:$J$108,$AC$12,$AC$13,0)</f>
        <v>0.4499667130015963</v>
      </c>
      <c r="AE54" s="6">
        <f t="shared" si="23"/>
        <v>3.1201461061693956</v>
      </c>
      <c r="AF54" s="6">
        <f>_xll.PDENSITY($AE$54,SimData!$K$9:$K$108,$AE$12,$AE$13,0)</f>
        <v>0.50977882019509979</v>
      </c>
      <c r="AG54" s="6">
        <f t="shared" si="24"/>
        <v>2.1560712763294405</v>
      </c>
      <c r="AH54" s="6">
        <f>_xll.PDENSITY($AG$54,SimData!$L$9:$L$108,$AG$12,$AG$13,0)</f>
        <v>0.13797051890923659</v>
      </c>
    </row>
    <row r="55" spans="1:34">
      <c r="A55">
        <v>47</v>
      </c>
      <c r="B55">
        <v>3.0496173803701484E-14</v>
      </c>
      <c r="C55">
        <v>4.3624054684000573</v>
      </c>
      <c r="D55">
        <v>3.047929822619373</v>
      </c>
      <c r="E55">
        <v>2.9827739040096355</v>
      </c>
      <c r="F55">
        <v>3.922031035330257</v>
      </c>
      <c r="G55">
        <v>3.1092078177119933</v>
      </c>
      <c r="H55">
        <v>2.8434953426907437</v>
      </c>
      <c r="I55">
        <v>2.3915293410219443</v>
      </c>
      <c r="J55">
        <v>3.201006532912225</v>
      </c>
      <c r="K55">
        <v>2.9105630034753571</v>
      </c>
      <c r="L55">
        <v>3.2403427261949105</v>
      </c>
      <c r="N55">
        <v>38</v>
      </c>
      <c r="O55" s="6">
        <f t="shared" si="15"/>
        <v>3.3856376163628457</v>
      </c>
      <c r="P55" s="6">
        <f>_xll.PDENSITY($O$55,SimData!$C$9:$C$108,$O$12,$O$13,0)</f>
        <v>0.52356952271513513</v>
      </c>
      <c r="Q55" s="6">
        <f t="shared" si="16"/>
        <v>3.1181673801275704</v>
      </c>
      <c r="R55" s="6">
        <f>_xll.PDENSITY($Q$55,SimData!$D$9:$D$108,$Q$12,$Q$13,0)</f>
        <v>0.48153086864576489</v>
      </c>
      <c r="S55" s="6">
        <f t="shared" si="17"/>
        <v>2.5309712845000196</v>
      </c>
      <c r="T55" s="6">
        <f>_xll.PDENSITY($S$55,SimData!$E$9:$E$108,$S$12,$S$13,0)</f>
        <v>0.29087791382844663</v>
      </c>
      <c r="U55" s="6">
        <f t="shared" si="18"/>
        <v>2.770331790052516</v>
      </c>
      <c r="V55" s="6">
        <f>_xll.PDENSITY($U$55,SimData!$F$9:$F$108,$U$12,$U$13,0)</f>
        <v>0.40154443638375531</v>
      </c>
      <c r="W55" s="6">
        <f t="shared" si="19"/>
        <v>2.9044291988548481</v>
      </c>
      <c r="X55" s="6">
        <f>_xll.PDENSITY($W$55,SimData!$G$9:$G$108,$W$12,$W$13,0)</f>
        <v>0.50125162722103322</v>
      </c>
      <c r="Y55" s="6">
        <f t="shared" si="20"/>
        <v>2.6752411698500307</v>
      </c>
      <c r="Z55" s="6">
        <f>_xll.PDENSITY($Y$55,SimData!$H$9:$H$108,$Y$12,$Y$13,0)</f>
        <v>0.36511127713633351</v>
      </c>
      <c r="AA55" s="6">
        <f t="shared" si="21"/>
        <v>2.6984494690349319</v>
      </c>
      <c r="AB55" s="6">
        <f>_xll.PDENSITY($AA$55,SimData!$I$9:$I$108,$AA$12,$AA$13,0)</f>
        <v>0.38249741123957154</v>
      </c>
      <c r="AC55" s="6">
        <f t="shared" si="22"/>
        <v>2.6949392068467106</v>
      </c>
      <c r="AD55" s="6">
        <f>_xll.PDENSITY($AC$55,SimData!$J$9:$J$108,$AC$12,$AC$13,0)</f>
        <v>0.46851263360489753</v>
      </c>
      <c r="AE55" s="6">
        <f t="shared" si="23"/>
        <v>3.1574360398055075</v>
      </c>
      <c r="AF55" s="6">
        <f>_xll.PDENSITY($AE$55,SimData!$K$9:$K$108,$AE$12,$AE$13,0)</f>
        <v>0.51335172691254283</v>
      </c>
      <c r="AG55" s="6">
        <f t="shared" si="24"/>
        <v>2.2008436099622868</v>
      </c>
      <c r="AH55" s="6">
        <f>_xll.PDENSITY($AG$55,SimData!$L$9:$L$108,$AG$12,$AG$13,0)</f>
        <v>0.15547881725853782</v>
      </c>
    </row>
    <row r="56" spans="1:34">
      <c r="A56">
        <v>48</v>
      </c>
      <c r="B56">
        <v>1.0546552810051103E-23</v>
      </c>
      <c r="C56">
        <v>2.7213874879836242</v>
      </c>
      <c r="D56">
        <v>4.0858404390216911</v>
      </c>
      <c r="E56">
        <v>3.3930161549496369</v>
      </c>
      <c r="F56">
        <v>2.7610772033089694</v>
      </c>
      <c r="G56">
        <v>2.3219835444142976</v>
      </c>
      <c r="H56">
        <v>2.5677154909626894</v>
      </c>
      <c r="I56">
        <v>3.825346288568598</v>
      </c>
      <c r="J56">
        <v>3.0064317353372223</v>
      </c>
      <c r="K56">
        <v>3.1123732100168482</v>
      </c>
      <c r="L56">
        <v>3.8725946460147544</v>
      </c>
      <c r="N56">
        <v>39</v>
      </c>
      <c r="O56" s="6">
        <f t="shared" si="15"/>
        <v>3.4127040850340089</v>
      </c>
      <c r="P56" s="6">
        <f>_xll.PDENSITY($O$56,SimData!$C$9:$C$108,$O$12,$O$13,0)</f>
        <v>0.53200342237142706</v>
      </c>
      <c r="Q56" s="6">
        <f t="shared" si="16"/>
        <v>3.1507717358622114</v>
      </c>
      <c r="R56" s="6">
        <f>_xll.PDENSITY($Q$56,SimData!$D$9:$D$108,$Q$12,$Q$13,0)</f>
        <v>0.49623197249603523</v>
      </c>
      <c r="S56" s="6">
        <f t="shared" si="17"/>
        <v>2.5699854025899276</v>
      </c>
      <c r="T56" s="6">
        <f>_xll.PDENSITY($S$56,SimData!$E$9:$E$108,$S$12,$S$13,0)</f>
        <v>0.30720648984628873</v>
      </c>
      <c r="U56" s="6">
        <f t="shared" si="18"/>
        <v>2.8097064985326439</v>
      </c>
      <c r="V56" s="6">
        <f>_xll.PDENSITY($U$56,SimData!$F$9:$F$108,$U$12,$U$13,0)</f>
        <v>0.41275151936114923</v>
      </c>
      <c r="W56" s="6">
        <f t="shared" si="19"/>
        <v>2.9372141226439497</v>
      </c>
      <c r="X56" s="6">
        <f>_xll.PDENSITY($W$56,SimData!$G$9:$G$108,$W$12,$W$13,0)</f>
        <v>0.52375568266938488</v>
      </c>
      <c r="Y56" s="6">
        <f t="shared" si="20"/>
        <v>2.7089964619288218</v>
      </c>
      <c r="Z56" s="6">
        <f>_xll.PDENSITY($Y$56,SimData!$H$9:$H$108,$Y$12,$Y$13,0)</f>
        <v>0.37739469114019253</v>
      </c>
      <c r="AA56" s="6">
        <f t="shared" si="21"/>
        <v>2.7349883978602976</v>
      </c>
      <c r="AB56" s="6">
        <f>_xll.PDENSITY($AA$56,SimData!$I$9:$I$108,$AA$12,$AA$13,0)</f>
        <v>0.40042673883644914</v>
      </c>
      <c r="AC56" s="6">
        <f t="shared" si="22"/>
        <v>2.7309406383933288</v>
      </c>
      <c r="AD56" s="6">
        <f>_xll.PDENSITY($AC$56,SimData!$J$9:$J$108,$AC$12,$AC$13,0)</f>
        <v>0.48498679572580206</v>
      </c>
      <c r="AE56" s="6">
        <f t="shared" si="23"/>
        <v>3.1947259734416193</v>
      </c>
      <c r="AF56" s="6">
        <f>_xll.PDENSITY($AE$56,SimData!$K$9:$K$108,$AE$12,$AE$13,0)</f>
        <v>0.51548647904565204</v>
      </c>
      <c r="AG56" s="6">
        <f t="shared" si="24"/>
        <v>2.2456159435951331</v>
      </c>
      <c r="AH56" s="6">
        <f>_xll.PDENSITY($AG$56,SimData!$L$9:$L$108,$AG$12,$AG$13,0)</f>
        <v>0.17498282995300485</v>
      </c>
    </row>
    <row r="57" spans="1:34">
      <c r="A57">
        <v>49</v>
      </c>
      <c r="B57">
        <v>2.6883369907973399E-24</v>
      </c>
      <c r="C57">
        <v>4.3467678640652219</v>
      </c>
      <c r="D57">
        <v>3.8928199473334861</v>
      </c>
      <c r="E57">
        <v>3.4009978832582517</v>
      </c>
      <c r="F57">
        <v>4.2889385399000126</v>
      </c>
      <c r="G57">
        <v>3.5080867965965816</v>
      </c>
      <c r="H57">
        <v>4.1303772295240293</v>
      </c>
      <c r="I57">
        <v>2.8168462990113654</v>
      </c>
      <c r="J57">
        <v>2.799220761367613</v>
      </c>
      <c r="K57">
        <v>3.2767498811613707</v>
      </c>
      <c r="L57">
        <v>4.2765669720149608</v>
      </c>
      <c r="N57">
        <v>40</v>
      </c>
      <c r="O57" s="6">
        <f t="shared" si="15"/>
        <v>3.4397705537051722</v>
      </c>
      <c r="P57" s="6">
        <f>_xll.PDENSITY($O$57,SimData!$C$9:$C$108,$O$12,$O$13,0)</f>
        <v>0.53902644450209325</v>
      </c>
      <c r="Q57" s="6">
        <f t="shared" si="16"/>
        <v>3.1833760915968523</v>
      </c>
      <c r="R57" s="6">
        <f>_xll.PDENSITY($Q$57,SimData!$D$9:$D$108,$Q$12,$Q$13,0)</f>
        <v>0.51001879171189457</v>
      </c>
      <c r="S57" s="6">
        <f t="shared" si="17"/>
        <v>2.6089995206798355</v>
      </c>
      <c r="T57" s="6">
        <f>_xll.PDENSITY($S$57,SimData!$E$9:$E$108,$S$12,$S$13,0)</f>
        <v>0.32361171972431407</v>
      </c>
      <c r="U57" s="6">
        <f t="shared" si="18"/>
        <v>2.8490812070127718</v>
      </c>
      <c r="V57" s="6">
        <f>_xll.PDENSITY($U$57,SimData!$F$9:$F$108,$U$12,$U$13,0)</f>
        <v>0.42280937109971178</v>
      </c>
      <c r="W57" s="6">
        <f t="shared" si="19"/>
        <v>2.9699990464330512</v>
      </c>
      <c r="X57" s="6">
        <f>_xll.PDENSITY($W$57,SimData!$G$9:$G$108,$W$12,$W$13,0)</f>
        <v>0.54629017278309644</v>
      </c>
      <c r="Y57" s="6">
        <f t="shared" si="20"/>
        <v>2.742751754007613</v>
      </c>
      <c r="Z57" s="6">
        <f>_xll.PDENSITY($Y$57,SimData!$H$9:$H$108,$Y$12,$Y$13,0)</f>
        <v>0.39017400404685809</v>
      </c>
      <c r="AA57" s="6">
        <f t="shared" si="21"/>
        <v>2.7715273266856633</v>
      </c>
      <c r="AB57" s="6">
        <f>_xll.PDENSITY($AA$57,SimData!$I$9:$I$108,$AA$12,$AA$13,0)</f>
        <v>0.41800026601315249</v>
      </c>
      <c r="AC57" s="6">
        <f t="shared" si="22"/>
        <v>2.766942069939947</v>
      </c>
      <c r="AD57" s="6">
        <f>_xll.PDENSITY($AC$57,SimData!$J$9:$J$108,$AC$12,$AC$13,0)</f>
        <v>0.49926526839790136</v>
      </c>
      <c r="AE57" s="6">
        <f t="shared" si="23"/>
        <v>3.2320159070777312</v>
      </c>
      <c r="AF57" s="6">
        <f>_xll.PDENSITY($AE$57,SimData!$K$9:$K$108,$AE$12,$AE$13,0)</f>
        <v>0.51624216805766399</v>
      </c>
      <c r="AG57" s="6">
        <f t="shared" si="24"/>
        <v>2.2903882772279793</v>
      </c>
      <c r="AH57" s="6">
        <f>_xll.PDENSITY($AG$57,SimData!$L$9:$L$108,$AG$12,$AG$13,0)</f>
        <v>0.19660424972147317</v>
      </c>
    </row>
    <row r="58" spans="1:34">
      <c r="A58">
        <v>50</v>
      </c>
      <c r="B58">
        <v>8.0385411927903229E-20</v>
      </c>
      <c r="C58">
        <v>3.300205043495013</v>
      </c>
      <c r="D58">
        <v>3.592932643114465</v>
      </c>
      <c r="E58">
        <v>3.6541327832140111</v>
      </c>
      <c r="F58">
        <v>3.9622223240698977</v>
      </c>
      <c r="G58">
        <v>4.9370944737791334</v>
      </c>
      <c r="H58">
        <v>3.0856223792096169</v>
      </c>
      <c r="I58">
        <v>1.7206472130819059</v>
      </c>
      <c r="J58">
        <v>2.4299924426167236</v>
      </c>
      <c r="K58">
        <v>2.8622099897568898</v>
      </c>
      <c r="L58">
        <v>3.1977342934580286</v>
      </c>
      <c r="N58">
        <v>41</v>
      </c>
      <c r="O58" s="6">
        <f t="shared" si="15"/>
        <v>3.4668370223763354</v>
      </c>
      <c r="P58" s="6">
        <f>_xll.PDENSITY($O$58,SimData!$C$9:$C$108,$O$12,$O$13,0)</f>
        <v>0.54456627874877594</v>
      </c>
      <c r="Q58" s="6">
        <f t="shared" si="16"/>
        <v>3.2159804473314932</v>
      </c>
      <c r="R58" s="6">
        <f>_xll.PDENSITY($Q$58,SimData!$D$9:$D$108,$Q$12,$Q$13,0)</f>
        <v>0.52262772848204231</v>
      </c>
      <c r="S58" s="6">
        <f t="shared" si="17"/>
        <v>2.6480136387697435</v>
      </c>
      <c r="T58" s="6">
        <f>_xll.PDENSITY($S$58,SimData!$E$9:$E$108,$S$12,$S$13,0)</f>
        <v>0.34005502280619182</v>
      </c>
      <c r="U58" s="6">
        <f t="shared" si="18"/>
        <v>2.8884559154928997</v>
      </c>
      <c r="V58" s="6">
        <f>_xll.PDENSITY($U$58,SimData!$F$9:$F$108,$U$12,$U$13,0)</f>
        <v>0.43180830380609936</v>
      </c>
      <c r="W58" s="6">
        <f t="shared" si="19"/>
        <v>3.0027839702221528</v>
      </c>
      <c r="X58" s="6">
        <f>_xll.PDENSITY($W$58,SimData!$G$9:$G$108,$W$12,$W$13,0)</f>
        <v>0.56844541067654741</v>
      </c>
      <c r="Y58" s="6">
        <f t="shared" si="20"/>
        <v>2.7765070460864041</v>
      </c>
      <c r="Z58" s="6">
        <f>_xll.PDENSITY($Y$58,SimData!$H$9:$H$108,$Y$12,$Y$13,0)</f>
        <v>0.40361268036193704</v>
      </c>
      <c r="AA58" s="6">
        <f t="shared" si="21"/>
        <v>2.808066255511029</v>
      </c>
      <c r="AB58" s="6">
        <f>_xll.PDENSITY($AA$58,SimData!$I$9:$I$108,$AA$12,$AA$13,0)</f>
        <v>0.4351078152200632</v>
      </c>
      <c r="AC58" s="6">
        <f t="shared" si="22"/>
        <v>2.8029435014865651</v>
      </c>
      <c r="AD58" s="6">
        <f>_xll.PDENSITY($AC$58,SimData!$J$9:$J$108,$AC$12,$AC$13,0)</f>
        <v>0.51130879538379503</v>
      </c>
      <c r="AE58" s="6">
        <f t="shared" si="23"/>
        <v>3.2693058407138431</v>
      </c>
      <c r="AF58" s="6">
        <f>_xll.PDENSITY($AE$58,SimData!$K$9:$K$108,$AE$12,$AE$13,0)</f>
        <v>0.5157083698003867</v>
      </c>
      <c r="AG58" s="6">
        <f t="shared" si="24"/>
        <v>2.3351606108608256</v>
      </c>
      <c r="AH58" s="6">
        <f>_xll.PDENSITY($AG$58,SimData!$L$9:$L$108,$AG$12,$AG$13,0)</f>
        <v>0.22034049940161815</v>
      </c>
    </row>
    <row r="59" spans="1:34">
      <c r="A59">
        <v>51</v>
      </c>
      <c r="B59">
        <v>9.999269608403121E-8</v>
      </c>
      <c r="C59">
        <v>3.5120825126187958</v>
      </c>
      <c r="D59">
        <v>2.5188134794468269</v>
      </c>
      <c r="E59">
        <v>2.6417002175518642</v>
      </c>
      <c r="F59">
        <v>2.422370372788146</v>
      </c>
      <c r="G59">
        <v>3.3030425150063119</v>
      </c>
      <c r="H59">
        <v>3.5203288990691495</v>
      </c>
      <c r="I59">
        <v>1.6383008453956134</v>
      </c>
      <c r="J59">
        <v>3.7655649908298328</v>
      </c>
      <c r="K59">
        <v>3.2050072114434927</v>
      </c>
      <c r="L59">
        <v>3.5479297078239385</v>
      </c>
      <c r="N59">
        <v>42</v>
      </c>
      <c r="O59" s="6">
        <f t="shared" si="15"/>
        <v>3.4939034910474986</v>
      </c>
      <c r="P59" s="6">
        <f>_xll.PDENSITY($O$59,SimData!$C$9:$C$108,$O$12,$O$13,0)</f>
        <v>0.54858532616949107</v>
      </c>
      <c r="Q59" s="6">
        <f t="shared" si="16"/>
        <v>3.2485848030661342</v>
      </c>
      <c r="R59" s="6">
        <f>_xll.PDENSITY($Q$59,SimData!$D$9:$D$108,$Q$12,$Q$13,0)</f>
        <v>0.53381665276103485</v>
      </c>
      <c r="S59" s="6">
        <f t="shared" si="17"/>
        <v>2.6870277568596515</v>
      </c>
      <c r="T59" s="6">
        <f>_xll.PDENSITY($S$59,SimData!$E$9:$E$108,$S$12,$S$13,0)</f>
        <v>0.35647120329626708</v>
      </c>
      <c r="U59" s="6">
        <f t="shared" si="18"/>
        <v>2.9278306239730276</v>
      </c>
      <c r="V59" s="6">
        <f>_xll.PDENSITY($U$59,SimData!$F$9:$F$108,$U$12,$U$13,0)</f>
        <v>0.43990152530922144</v>
      </c>
      <c r="W59" s="6">
        <f t="shared" si="19"/>
        <v>3.0355688940112544</v>
      </c>
      <c r="X59" s="6">
        <f>_xll.PDENSITY($W$59,SimData!$G$9:$G$108,$W$12,$W$13,0)</f>
        <v>0.5897559791583844</v>
      </c>
      <c r="Y59" s="6">
        <f t="shared" si="20"/>
        <v>2.8102623381651952</v>
      </c>
      <c r="Z59" s="6">
        <f>_xll.PDENSITY($Y$59,SimData!$H$9:$H$108,$Y$12,$Y$13,0)</f>
        <v>0.4178284893642456</v>
      </c>
      <c r="AA59" s="6">
        <f t="shared" si="21"/>
        <v>2.8446051843363946</v>
      </c>
      <c r="AB59" s="6">
        <f>_xll.PDENSITY($AA$59,SimData!$I$9:$I$108,$AA$12,$AA$13,0)</f>
        <v>0.4516301748630846</v>
      </c>
      <c r="AC59" s="6">
        <f t="shared" si="22"/>
        <v>2.8389449330331833</v>
      </c>
      <c r="AD59" s="6">
        <f>_xll.PDENSITY($AC$59,SimData!$J$9:$J$108,$AC$12,$AC$13,0)</f>
        <v>0.52116147369881372</v>
      </c>
      <c r="AE59" s="6">
        <f t="shared" si="23"/>
        <v>3.306595774349955</v>
      </c>
      <c r="AF59" s="6">
        <f>_xll.PDENSITY($AE$59,SimData!$K$9:$K$108,$AE$12,$AE$13,0)</f>
        <v>0.51399967941130142</v>
      </c>
      <c r="AG59" s="6">
        <f t="shared" si="24"/>
        <v>2.3799329444936719</v>
      </c>
      <c r="AH59" s="6">
        <f>_xll.PDENSITY($AG$59,SimData!$L$9:$L$108,$AG$12,$AG$13,0)</f>
        <v>0.24603718469111319</v>
      </c>
    </row>
    <row r="60" spans="1:34">
      <c r="A60">
        <v>52</v>
      </c>
      <c r="B60">
        <v>7.0777088727640398E-20</v>
      </c>
      <c r="C60">
        <v>3.7621326285864214</v>
      </c>
      <c r="D60">
        <v>3.9530000988261298</v>
      </c>
      <c r="E60">
        <v>2.5172415879581234</v>
      </c>
      <c r="F60">
        <v>2.9300189072584617</v>
      </c>
      <c r="G60">
        <v>3.7886854678175634</v>
      </c>
      <c r="H60">
        <v>3.7669445054579076</v>
      </c>
      <c r="I60">
        <v>4.6566972763433432</v>
      </c>
      <c r="J60">
        <v>4.0707833763168972</v>
      </c>
      <c r="K60">
        <v>3.5712851148428695</v>
      </c>
      <c r="L60">
        <v>3.2939218745958567</v>
      </c>
      <c r="N60">
        <v>43</v>
      </c>
      <c r="O60" s="6">
        <f t="shared" si="15"/>
        <v>3.5209699597186619</v>
      </c>
      <c r="P60" s="6">
        <f>_xll.PDENSITY($O$60,SimData!$C$9:$C$108,$O$12,$O$13,0)</f>
        <v>0.55108064671761348</v>
      </c>
      <c r="Q60" s="6">
        <f t="shared" si="16"/>
        <v>3.2811891588007751</v>
      </c>
      <c r="R60" s="6">
        <f>_xll.PDENSITY($Q$60,SimData!$D$9:$D$108,$Q$12,$Q$13,0)</f>
        <v>0.5433759231807096</v>
      </c>
      <c r="S60" s="6">
        <f t="shared" si="17"/>
        <v>2.7260418749495594</v>
      </c>
      <c r="T60" s="6">
        <f>_xll.PDENSITY($S$60,SimData!$E$9:$E$108,$S$12,$S$13,0)</f>
        <v>0.37276037082278046</v>
      </c>
      <c r="U60" s="6">
        <f t="shared" si="18"/>
        <v>2.9672053324531555</v>
      </c>
      <c r="V60" s="6">
        <f>_xll.PDENSITY($U$60,SimData!$F$9:$F$108,$U$12,$U$13,0)</f>
        <v>0.44728762392077392</v>
      </c>
      <c r="W60" s="6">
        <f t="shared" si="19"/>
        <v>3.068353817800356</v>
      </c>
      <c r="X60" s="6">
        <f>_xll.PDENSITY($W$60,SimData!$G$9:$G$108,$W$12,$W$13,0)</f>
        <v>0.60972249233848441</v>
      </c>
      <c r="Y60" s="6">
        <f t="shared" si="20"/>
        <v>2.8440176302439863</v>
      </c>
      <c r="Z60" s="6">
        <f>_xll.PDENSITY($Y$60,SimData!$H$9:$H$108,$Y$12,$Y$13,0)</f>
        <v>0.43287649666661265</v>
      </c>
      <c r="AA60" s="6">
        <f t="shared" si="21"/>
        <v>2.8811441131617603</v>
      </c>
      <c r="AB60" s="6">
        <f>_xll.PDENSITY($AA$60,SimData!$I$9:$I$108,$AA$12,$AA$13,0)</f>
        <v>0.46743706253581957</v>
      </c>
      <c r="AC60" s="6">
        <f t="shared" si="22"/>
        <v>2.8749463645798015</v>
      </c>
      <c r="AD60" s="6">
        <f>_xll.PDENSITY($AC$60,SimData!$J$9:$J$108,$AC$12,$AC$13,0)</f>
        <v>0.52894248308662706</v>
      </c>
      <c r="AE60" s="6">
        <f t="shared" si="23"/>
        <v>3.3438857079860669</v>
      </c>
      <c r="AF60" s="6">
        <f>_xll.PDENSITY($AE$60,SimData!$K$9:$K$108,$AE$12,$AE$13,0)</f>
        <v>0.51124766331638827</v>
      </c>
      <c r="AG60" s="6">
        <f t="shared" si="24"/>
        <v>2.4247052781265181</v>
      </c>
      <c r="AH60" s="6">
        <f>_xll.PDENSITY($AG$60,SimData!$L$9:$L$108,$AG$12,$AG$13,0)</f>
        <v>0.27337825954053013</v>
      </c>
    </row>
    <row r="61" spans="1:34">
      <c r="A61">
        <v>53</v>
      </c>
      <c r="B61">
        <v>3.1432863277015052E-23</v>
      </c>
      <c r="C61">
        <v>3.2588009284375588</v>
      </c>
      <c r="D61">
        <v>3.032883436847261</v>
      </c>
      <c r="E61">
        <v>3.4341597800545194</v>
      </c>
      <c r="F61">
        <v>2.5665188793977811</v>
      </c>
      <c r="G61">
        <v>2.833325625780863</v>
      </c>
      <c r="H61">
        <v>3.2739567955084907</v>
      </c>
      <c r="I61">
        <v>2.4095707713788617</v>
      </c>
      <c r="J61">
        <v>3.4584994670439446</v>
      </c>
      <c r="K61">
        <v>4.7637989243537877</v>
      </c>
      <c r="L61">
        <v>3.7917877147536525</v>
      </c>
      <c r="N61">
        <v>44</v>
      </c>
      <c r="O61" s="6">
        <f t="shared" si="15"/>
        <v>3.5480364283898251</v>
      </c>
      <c r="P61" s="6">
        <f>_xll.PDENSITY($O$61,SimData!$C$9:$C$108,$O$12,$O$13,0)</f>
        <v>0.55208240577135204</v>
      </c>
      <c r="Q61" s="6">
        <f t="shared" si="16"/>
        <v>3.313793514535416</v>
      </c>
      <c r="R61" s="6">
        <f>_xll.PDENSITY($Q$61,SimData!$D$9:$D$108,$Q$12,$Q$13,0)</f>
        <v>0.55113761599152344</v>
      </c>
      <c r="S61" s="6">
        <f t="shared" si="17"/>
        <v>2.7650559930394674</v>
      </c>
      <c r="T61" s="6">
        <f>_xll.PDENSITY($S$61,SimData!$E$9:$E$108,$S$12,$S$13,0)</f>
        <v>0.38878249870915171</v>
      </c>
      <c r="U61" s="6">
        <f t="shared" si="18"/>
        <v>3.0065800409332835</v>
      </c>
      <c r="V61" s="6">
        <f>_xll.PDENSITY($U$61,SimData!$F$9:$F$108,$U$12,$U$13,0)</f>
        <v>0.45418720465906492</v>
      </c>
      <c r="W61" s="6">
        <f t="shared" si="19"/>
        <v>3.1011387415894576</v>
      </c>
      <c r="X61" s="6">
        <f>_xll.PDENSITY($W$61,SimData!$G$9:$G$108,$W$12,$W$13,0)</f>
        <v>0.62783747563655712</v>
      </c>
      <c r="Y61" s="6">
        <f t="shared" si="20"/>
        <v>2.8777729223227775</v>
      </c>
      <c r="Z61" s="6">
        <f>_xll.PDENSITY($Y$61,SimData!$H$9:$H$108,$Y$12,$Y$13,0)</f>
        <v>0.44873552437649089</v>
      </c>
      <c r="AA61" s="6">
        <f t="shared" si="21"/>
        <v>2.917683041987126</v>
      </c>
      <c r="AB61" s="6">
        <f>_xll.PDENSITY($AA$61,SimData!$I$9:$I$108,$AA$12,$AA$13,0)</f>
        <v>0.48238640059688587</v>
      </c>
      <c r="AC61" s="6">
        <f t="shared" si="22"/>
        <v>2.9109477961264196</v>
      </c>
      <c r="AD61" s="6">
        <f>_xll.PDENSITY($AC$61,SimData!$J$9:$J$108,$AC$12,$AC$13,0)</f>
        <v>0.53483170427936577</v>
      </c>
      <c r="AE61" s="6">
        <f t="shared" si="23"/>
        <v>3.3811756416221788</v>
      </c>
      <c r="AF61" s="6">
        <f>_xll.PDENSITY($AE$61,SimData!$K$9:$K$108,$AE$12,$AE$13,0)</f>
        <v>0.50759036814749181</v>
      </c>
      <c r="AG61" s="6">
        <f t="shared" si="24"/>
        <v>2.4694776117593644</v>
      </c>
      <c r="AH61" s="6">
        <f>_xll.PDENSITY($AG$61,SimData!$L$9:$L$108,$AG$12,$AG$13,0)</f>
        <v>0.30189640000847523</v>
      </c>
    </row>
    <row r="62" spans="1:34">
      <c r="A62">
        <v>54</v>
      </c>
      <c r="B62">
        <v>5.5907345325410504E-15</v>
      </c>
      <c r="C62">
        <v>3.5241900200316998</v>
      </c>
      <c r="D62">
        <v>3.1335207401734007</v>
      </c>
      <c r="E62">
        <v>3.1002964567406956</v>
      </c>
      <c r="F62">
        <v>3.4496617668946206</v>
      </c>
      <c r="G62">
        <v>3.3863493158942308</v>
      </c>
      <c r="H62">
        <v>4.0430732962807951</v>
      </c>
      <c r="I62">
        <v>3.984134042113177</v>
      </c>
      <c r="J62">
        <v>2.364806686279024</v>
      </c>
      <c r="K62">
        <v>3.6859527471933582</v>
      </c>
      <c r="L62">
        <v>3.3207543599710716</v>
      </c>
      <c r="N62">
        <v>45</v>
      </c>
      <c r="O62" s="6">
        <f t="shared" si="15"/>
        <v>3.5751028970609884</v>
      </c>
      <c r="P62" s="6">
        <f>_xll.PDENSITY($O$62,SimData!$C$9:$C$108,$O$12,$O$13,0)</f>
        <v>0.55165094181300889</v>
      </c>
      <c r="Q62" s="6">
        <f t="shared" si="16"/>
        <v>3.346397870270057</v>
      </c>
      <c r="R62" s="6">
        <f>_xll.PDENSITY($Q$62,SimData!$D$9:$D$108,$Q$12,$Q$13,0)</f>
        <v>0.55698256383047429</v>
      </c>
      <c r="S62" s="6">
        <f t="shared" si="17"/>
        <v>2.8040701111293753</v>
      </c>
      <c r="T62" s="6">
        <f>_xll.PDENSITY($S$62,SimData!$E$9:$E$108,$S$12,$S$13,0)</f>
        <v>0.40435600920744363</v>
      </c>
      <c r="U62" s="6">
        <f t="shared" si="18"/>
        <v>3.0459547494134114</v>
      </c>
      <c r="V62" s="6">
        <f>_xll.PDENSITY($U$62,SimData!$F$9:$F$108,$U$12,$U$13,0)</f>
        <v>0.46081651249942751</v>
      </c>
      <c r="W62" s="6">
        <f t="shared" si="19"/>
        <v>3.1339236653785592</v>
      </c>
      <c r="X62" s="6">
        <f>_xll.PDENSITY($W$62,SimData!$G$9:$G$108,$W$12,$W$13,0)</f>
        <v>0.64361359304187105</v>
      </c>
      <c r="Y62" s="6">
        <f t="shared" si="20"/>
        <v>2.9115282144015686</v>
      </c>
      <c r="Z62" s="6">
        <f>_xll.PDENSITY($Y$62,SimData!$H$9:$H$108,$Y$12,$Y$13,0)</f>
        <v>0.46529945065935474</v>
      </c>
      <c r="AA62" s="6">
        <f t="shared" si="21"/>
        <v>2.9542219708124917</v>
      </c>
      <c r="AB62" s="6">
        <f>_xll.PDENSITY($AA$62,SimData!$I$9:$I$108,$AA$12,$AA$13,0)</f>
        <v>0.49632524732321615</v>
      </c>
      <c r="AC62" s="6">
        <f t="shared" si="22"/>
        <v>2.9469492276730378</v>
      </c>
      <c r="AD62" s="6">
        <f>_xll.PDENSITY($AC$62,SimData!$J$9:$J$108,$AC$12,$AC$13,0)</f>
        <v>0.53905082758527201</v>
      </c>
      <c r="AE62" s="6">
        <f t="shared" si="23"/>
        <v>3.4184655752582906</v>
      </c>
      <c r="AF62" s="6">
        <f>_xll.PDENSITY($AE$62,SimData!$K$9:$K$108,$AE$12,$AE$13,0)</f>
        <v>0.50316003588904479</v>
      </c>
      <c r="AG62" s="6">
        <f t="shared" si="24"/>
        <v>2.5142499453922107</v>
      </c>
      <c r="AH62" s="6">
        <f>_xll.PDENSITY($AG$62,SimData!$L$9:$L$108,$AG$12,$AG$13,0)</f>
        <v>0.33100255906864823</v>
      </c>
    </row>
    <row r="63" spans="1:34">
      <c r="A63">
        <v>55</v>
      </c>
      <c r="B63">
        <v>1.0339757656912846E-24</v>
      </c>
      <c r="C63">
        <v>3.475138376714769</v>
      </c>
      <c r="D63">
        <v>3.1234683634837919</v>
      </c>
      <c r="E63">
        <v>2.8687636643426777</v>
      </c>
      <c r="F63">
        <v>3.5872945373820908</v>
      </c>
      <c r="G63">
        <v>2.2361151667850563</v>
      </c>
      <c r="H63">
        <v>2.7065715588236876</v>
      </c>
      <c r="I63">
        <v>3.2020774793982731</v>
      </c>
      <c r="J63">
        <v>3.7992471714781089</v>
      </c>
      <c r="K63">
        <v>4.5398394001672875</v>
      </c>
      <c r="L63">
        <v>2.9224925382847671</v>
      </c>
      <c r="N63">
        <v>46</v>
      </c>
      <c r="O63" s="6">
        <f t="shared" si="15"/>
        <v>3.6021693657321516</v>
      </c>
      <c r="P63" s="6">
        <f>_xll.PDENSITY($O$63,SimData!$C$9:$C$108,$O$12,$O$13,0)</f>
        <v>0.54987266175901284</v>
      </c>
      <c r="Q63" s="6">
        <f t="shared" si="16"/>
        <v>3.3790022260046979</v>
      </c>
      <c r="R63" s="6">
        <f>_xll.PDENSITY($Q$63,SimData!$D$9:$D$108,$Q$12,$Q$13,0)</f>
        <v>0.56084492741243175</v>
      </c>
      <c r="S63" s="6">
        <f t="shared" si="17"/>
        <v>2.8430842292192833</v>
      </c>
      <c r="T63" s="6">
        <f>_xll.PDENSITY($S$63,SimData!$E$9:$E$108,$S$12,$S$13,0)</f>
        <v>0.41926146992370716</v>
      </c>
      <c r="U63" s="6">
        <f t="shared" si="18"/>
        <v>3.0853294578935393</v>
      </c>
      <c r="V63" s="6">
        <f>_xll.PDENSITY($U$63,SimData!$F$9:$F$108,$U$12,$U$13,0)</f>
        <v>0.46736135499268827</v>
      </c>
      <c r="W63" s="6">
        <f t="shared" si="19"/>
        <v>3.1667085891676607</v>
      </c>
      <c r="X63" s="6">
        <f>_xll.PDENSITY($W$63,SimData!$G$9:$G$108,$W$12,$W$13,0)</f>
        <v>0.65661201330382335</v>
      </c>
      <c r="Y63" s="6">
        <f t="shared" si="20"/>
        <v>2.9452835064803597</v>
      </c>
      <c r="Z63" s="6">
        <f>_xll.PDENSITY($Y$63,SimData!$H$9:$H$108,$Y$12,$Y$13,0)</f>
        <v>0.4823744162675348</v>
      </c>
      <c r="AA63" s="6">
        <f t="shared" si="21"/>
        <v>2.9907608996378574</v>
      </c>
      <c r="AB63" s="6">
        <f>_xll.PDENSITY($AA$63,SimData!$I$9:$I$108,$AA$12,$AA$13,0)</f>
        <v>0.50909256576840378</v>
      </c>
      <c r="AC63" s="6">
        <f t="shared" si="22"/>
        <v>2.982950659219656</v>
      </c>
      <c r="AD63" s="6">
        <f>_xll.PDENSITY($AC$63,SimData!$J$9:$J$108,$AC$12,$AC$13,0)</f>
        <v>0.54184210596552973</v>
      </c>
      <c r="AE63" s="6">
        <f t="shared" si="23"/>
        <v>3.4557555088944025</v>
      </c>
      <c r="AF63" s="6">
        <f>_xll.PDENSITY($AE$63,SimData!$K$9:$K$108,$AE$12,$AE$13,0)</f>
        <v>0.49807017905758322</v>
      </c>
      <c r="AG63" s="6">
        <f t="shared" si="24"/>
        <v>2.559022279025057</v>
      </c>
      <c r="AH63" s="6">
        <f>_xll.PDENSITY($AG$63,SimData!$L$9:$L$108,$AG$12,$AG$13,0)</f>
        <v>0.36003063301932309</v>
      </c>
    </row>
    <row r="64" spans="1:34">
      <c r="A64">
        <v>56</v>
      </c>
      <c r="B64">
        <v>1.5817456770627652E-13</v>
      </c>
      <c r="C64">
        <v>3.807056932028706</v>
      </c>
      <c r="D64">
        <v>3.9439000242640043</v>
      </c>
      <c r="E64">
        <v>3.1714407443706687</v>
      </c>
      <c r="F64">
        <v>3.6327261778430042</v>
      </c>
      <c r="G64">
        <v>3.1016316341897401</v>
      </c>
      <c r="H64">
        <v>3.3014144941280916</v>
      </c>
      <c r="I64">
        <v>1.3465091024964013</v>
      </c>
      <c r="J64">
        <v>2.7511674144485081</v>
      </c>
      <c r="K64">
        <v>3.9028514288365344</v>
      </c>
      <c r="L64">
        <v>3.1914724347083694</v>
      </c>
      <c r="N64">
        <v>47</v>
      </c>
      <c r="O64" s="6">
        <f t="shared" si="15"/>
        <v>3.6292358344033149</v>
      </c>
      <c r="P64" s="6">
        <f>_xll.PDENSITY($O$64,SimData!$C$9:$C$108,$O$12,$O$13,0)</f>
        <v>0.54685504067828994</v>
      </c>
      <c r="Q64" s="6">
        <f t="shared" si="16"/>
        <v>3.4116065817393388</v>
      </c>
      <c r="R64" s="6">
        <f>_xll.PDENSITY($Q$64,SimData!$D$9:$D$108,$Q$12,$Q$13,0)</f>
        <v>0.56271413170482676</v>
      </c>
      <c r="S64" s="6">
        <f t="shared" si="17"/>
        <v>2.8820983473091912</v>
      </c>
      <c r="T64" s="6">
        <f>_xll.PDENSITY($S$64,SimData!$E$9:$E$108,$S$12,$S$13,0)</f>
        <v>0.43325093973555917</v>
      </c>
      <c r="U64" s="6">
        <f t="shared" si="18"/>
        <v>3.1247041663736672</v>
      </c>
      <c r="V64" s="6">
        <f>_xll.PDENSITY($U$64,SimData!$F$9:$F$108,$U$12,$U$13,0)</f>
        <v>0.47395460959095931</v>
      </c>
      <c r="W64" s="6">
        <f t="shared" si="19"/>
        <v>3.1994935129567623</v>
      </c>
      <c r="X64" s="6">
        <f>_xll.PDENSITY($W$64,SimData!$G$9:$G$108,$W$12,$W$13,0)</f>
        <v>0.66646845864741777</v>
      </c>
      <c r="Y64" s="6">
        <f t="shared" si="20"/>
        <v>2.9790387985591509</v>
      </c>
      <c r="Z64" s="6">
        <f>_xll.PDENSITY($Y$64,SimData!$H$9:$H$108,$Y$12,$Y$13,0)</f>
        <v>0.49968258649666247</v>
      </c>
      <c r="AA64" s="6">
        <f t="shared" si="21"/>
        <v>3.0272998284632231</v>
      </c>
      <c r="AB64" s="6">
        <f>_xll.PDENSITY($AA$64,SimData!$I$9:$I$108,$AA$12,$AA$13,0)</f>
        <v>0.52052382695909705</v>
      </c>
      <c r="AC64" s="6">
        <f t="shared" si="22"/>
        <v>3.0189520907662741</v>
      </c>
      <c r="AD64" s="6">
        <f>_xll.PDENSITY($AC$64,SimData!$J$9:$J$108,$AC$12,$AC$13,0)</f>
        <v>0.54344715942156407</v>
      </c>
      <c r="AE64" s="6">
        <f t="shared" si="23"/>
        <v>3.4930454425305144</v>
      </c>
      <c r="AF64" s="6">
        <f>_xll.PDENSITY($AE$64,SimData!$K$9:$K$108,$AE$12,$AE$13,0)</f>
        <v>0.49240355380627898</v>
      </c>
      <c r="AG64" s="6">
        <f t="shared" si="24"/>
        <v>2.6037946126579032</v>
      </c>
      <c r="AH64" s="6">
        <f>_xll.PDENSITY($AG$64,SimData!$L$9:$L$108,$AG$12,$AG$13,0)</f>
        <v>0.38829127883332665</v>
      </c>
    </row>
    <row r="65" spans="1:34">
      <c r="A65">
        <v>57</v>
      </c>
      <c r="B65">
        <v>2.5616963021276867E-7</v>
      </c>
      <c r="C65">
        <v>3.8622798379184848</v>
      </c>
      <c r="D65">
        <v>3.4860511547520274</v>
      </c>
      <c r="E65">
        <v>3.5611966033847047</v>
      </c>
      <c r="F65">
        <v>3.4802249868550548</v>
      </c>
      <c r="G65">
        <v>3.8174061451486452</v>
      </c>
      <c r="H65">
        <v>3.6132146878447067</v>
      </c>
      <c r="I65">
        <v>3.8265683155179087</v>
      </c>
      <c r="J65">
        <v>2.573059835359309</v>
      </c>
      <c r="K65">
        <v>2.1598654838267981</v>
      </c>
      <c r="L65">
        <v>2.4744640686615029</v>
      </c>
      <c r="N65">
        <v>48</v>
      </c>
      <c r="O65" s="6">
        <f t="shared" si="15"/>
        <v>3.6563023030744781</v>
      </c>
      <c r="P65" s="6">
        <f>_xll.PDENSITY($O$65,SimData!$C$9:$C$108,$O$12,$O$13,0)</f>
        <v>0.54272105252548197</v>
      </c>
      <c r="Q65" s="6">
        <f t="shared" si="16"/>
        <v>3.4442109374739798</v>
      </c>
      <c r="R65" s="6">
        <f>_xll.PDENSITY($Q$65,SimData!$D$9:$D$108,$Q$12,$Q$13,0)</f>
        <v>0.56263409598556968</v>
      </c>
      <c r="S65" s="6">
        <f t="shared" si="17"/>
        <v>2.9211124653990992</v>
      </c>
      <c r="T65" s="6">
        <f>_xll.PDENSITY($S$65,SimData!$E$9:$E$108,$S$12,$S$13,0)</f>
        <v>0.44606276891697244</v>
      </c>
      <c r="U65" s="6">
        <f t="shared" si="18"/>
        <v>3.1640788748537951</v>
      </c>
      <c r="V65" s="6">
        <f>_xll.PDENSITY($U$65,SimData!$F$9:$F$108,$U$12,$U$13,0)</f>
        <v>0.4806600650906292</v>
      </c>
      <c r="W65" s="6">
        <f t="shared" si="19"/>
        <v>3.2322784367458639</v>
      </c>
      <c r="X65" s="6">
        <f>_xll.PDENSITY($W$65,SimData!$G$9:$G$108,$W$12,$W$13,0)</f>
        <v>0.67291450161838173</v>
      </c>
      <c r="Y65" s="6">
        <f t="shared" si="20"/>
        <v>3.012794090637942</v>
      </c>
      <c r="Z65" s="6">
        <f>_xll.PDENSITY($Y$65,SimData!$H$9:$H$108,$Y$12,$Y$13,0)</f>
        <v>0.51687260511321398</v>
      </c>
      <c r="AA65" s="6">
        <f t="shared" si="21"/>
        <v>3.0638387572885888</v>
      </c>
      <c r="AB65" s="6">
        <f>_xll.PDENSITY($AA$65,SimData!$I$9:$I$108,$AA$12,$AA$13,0)</f>
        <v>0.53045725138350075</v>
      </c>
      <c r="AC65" s="6">
        <f t="shared" si="22"/>
        <v>3.0549535223128923</v>
      </c>
      <c r="AD65" s="6">
        <f>_xll.PDENSITY($AC$65,SimData!$J$9:$J$108,$AC$12,$AC$13,0)</f>
        <v>0.54408815006691902</v>
      </c>
      <c r="AE65" s="6">
        <f t="shared" si="23"/>
        <v>3.5303353761666263</v>
      </c>
      <c r="AF65" s="6">
        <f>_xll.PDENSITY($AE$65,SimData!$K$9:$K$108,$AE$12,$AE$13,0)</f>
        <v>0.48620273256827617</v>
      </c>
      <c r="AG65" s="6">
        <f t="shared" si="24"/>
        <v>2.6485669462907495</v>
      </c>
      <c r="AH65" s="6">
        <f>_xll.PDENSITY($AG$65,SimData!$L$9:$L$108,$AG$12,$AG$13,0)</f>
        <v>0.41512838860215712</v>
      </c>
    </row>
    <row r="66" spans="1:34">
      <c r="A66">
        <v>58</v>
      </c>
      <c r="B66">
        <v>6.6001154665912355E-20</v>
      </c>
      <c r="C66">
        <v>3.925312101232882</v>
      </c>
      <c r="D66">
        <v>4.2174101606485586</v>
      </c>
      <c r="E66">
        <v>2.2502134029727072</v>
      </c>
      <c r="F66">
        <v>3.7852588101506002</v>
      </c>
      <c r="G66">
        <v>2.5213801962191602</v>
      </c>
      <c r="H66">
        <v>1.9923440962892864</v>
      </c>
      <c r="I66">
        <v>3.5666933868455764</v>
      </c>
      <c r="J66">
        <v>3.5210608343934013</v>
      </c>
      <c r="K66">
        <v>2.6430907358763145</v>
      </c>
      <c r="L66">
        <v>4.0482118069378989</v>
      </c>
      <c r="N66">
        <v>49</v>
      </c>
      <c r="O66" s="6">
        <f t="shared" si="15"/>
        <v>3.6833687717456414</v>
      </c>
      <c r="P66" s="6">
        <f>_xll.PDENSITY($O$66,SimData!$C$9:$C$108,$O$12,$O$13,0)</f>
        <v>0.53760338355930104</v>
      </c>
      <c r="Q66" s="6">
        <f t="shared" si="16"/>
        <v>3.4768152932086207</v>
      </c>
      <c r="R66" s="6">
        <f>_xll.PDENSITY($Q$66,SimData!$D$9:$D$108,$Q$12,$Q$13,0)</f>
        <v>0.56069978160269829</v>
      </c>
      <c r="S66" s="6">
        <f t="shared" si="17"/>
        <v>2.9601265834890071</v>
      </c>
      <c r="T66" s="6">
        <f>_xll.PDENSITY($S$66,SimData!$E$9:$E$108,$S$12,$S$13,0)</f>
        <v>0.45744083693547066</v>
      </c>
      <c r="U66" s="6">
        <f t="shared" si="18"/>
        <v>3.203453583333923</v>
      </c>
      <c r="V66" s="6">
        <f>_xll.PDENSITY($U$66,SimData!$F$9:$F$108,$U$12,$U$13,0)</f>
        <v>0.48746439015941029</v>
      </c>
      <c r="W66" s="6">
        <f t="shared" si="19"/>
        <v>3.2650633605349655</v>
      </c>
      <c r="X66" s="6">
        <f>_xll.PDENSITY($W$66,SimData!$G$9:$G$108,$W$12,$W$13,0)</f>
        <v>0.67579201406609379</v>
      </c>
      <c r="Y66" s="6">
        <f t="shared" si="20"/>
        <v>3.0465493827167331</v>
      </c>
      <c r="Z66" s="6">
        <f>_xll.PDENSITY($Y$66,SimData!$H$9:$H$108,$Y$12,$Y$13,0)</f>
        <v>0.53353630807045271</v>
      </c>
      <c r="AA66" s="6">
        <f t="shared" si="21"/>
        <v>3.1003776861139545</v>
      </c>
      <c r="AB66" s="6">
        <f>_xll.PDENSITY($AA$66,SimData!$I$9:$I$108,$AA$12,$AA$13,0)</f>
        <v>0.53874130960298061</v>
      </c>
      <c r="AC66" s="6">
        <f t="shared" si="22"/>
        <v>3.0909549538595105</v>
      </c>
      <c r="AD66" s="6">
        <f>_xll.PDENSITY($AC$66,SimData!$J$9:$J$108,$AC$12,$AC$13,0)</f>
        <v>0.54395323598731937</v>
      </c>
      <c r="AE66" s="6">
        <f t="shared" si="23"/>
        <v>3.5676253098027382</v>
      </c>
      <c r="AF66" s="6">
        <f>_xll.PDENSITY($AE$66,SimData!$K$9:$K$108,$AE$12,$AE$13,0)</f>
        <v>0.47946485931832611</v>
      </c>
      <c r="AG66" s="6">
        <f t="shared" si="24"/>
        <v>2.6933392799235958</v>
      </c>
      <c r="AH66" s="6">
        <f>_xll.PDENSITY($AG$66,SimData!$L$9:$L$108,$AG$12,$AG$13,0)</f>
        <v>0.43997227685921381</v>
      </c>
    </row>
    <row r="67" spans="1:34">
      <c r="A67">
        <v>59</v>
      </c>
      <c r="B67">
        <v>3.1019272970738538E-24</v>
      </c>
      <c r="C67">
        <v>5.0181003352697413</v>
      </c>
      <c r="D67">
        <v>3.7987424146159392</v>
      </c>
      <c r="E67">
        <v>4.0522476344028737</v>
      </c>
      <c r="F67">
        <v>3.7215226139827688</v>
      </c>
      <c r="G67">
        <v>3.2564154991679146</v>
      </c>
      <c r="H67">
        <v>3.4109674484576846</v>
      </c>
      <c r="I67">
        <v>3.8679725154697904</v>
      </c>
      <c r="J67">
        <v>4.0487986762448269</v>
      </c>
      <c r="K67">
        <v>3.2076689076949378</v>
      </c>
      <c r="L67">
        <v>3.1400592974134796</v>
      </c>
      <c r="N67">
        <v>50</v>
      </c>
      <c r="O67" s="6">
        <f t="shared" si="15"/>
        <v>3.7104352404168046</v>
      </c>
      <c r="P67" s="6">
        <f>_xll.PDENSITY($O$67,SimData!$C$9:$C$108,$O$12,$O$13,0)</f>
        <v>0.53163877804121495</v>
      </c>
      <c r="Q67" s="6">
        <f t="shared" si="16"/>
        <v>3.5094196489432616</v>
      </c>
      <c r="R67" s="6">
        <f>_xll.PDENSITY($Q$67,SimData!$D$9:$D$108,$Q$12,$Q$13,0)</f>
        <v>0.55705118140162146</v>
      </c>
      <c r="S67" s="6">
        <f t="shared" si="17"/>
        <v>2.9991407015789151</v>
      </c>
      <c r="T67" s="6">
        <f>_xll.PDENSITY($S$67,SimData!$E$9:$E$108,$S$12,$S$13,0)</f>
        <v>0.46715643465852447</v>
      </c>
      <c r="U67" s="6">
        <f t="shared" si="18"/>
        <v>3.242828291814051</v>
      </c>
      <c r="V67" s="6">
        <f>_xll.PDENSITY($U$67,SimData!$F$9:$F$108,$U$12,$U$13,0)</f>
        <v>0.49427781196081855</v>
      </c>
      <c r="W67" s="6">
        <f t="shared" si="19"/>
        <v>3.2978482843240671</v>
      </c>
      <c r="X67" s="6">
        <f>_xll.PDENSITY($W$67,SimData!$G$9:$G$108,$W$12,$W$13,0)</f>
        <v>0.67505932226081078</v>
      </c>
      <c r="Y67" s="6">
        <f t="shared" si="20"/>
        <v>3.0803046747955243</v>
      </c>
      <c r="Z67" s="6">
        <f>_xll.PDENSITY($Y$67,SimData!$H$9:$H$108,$Y$12,$Y$13,0)</f>
        <v>0.54923068786806029</v>
      </c>
      <c r="AA67" s="6">
        <f t="shared" si="21"/>
        <v>3.1369166149393202</v>
      </c>
      <c r="AB67" s="6">
        <f>_xll.PDENSITY($AA$67,SimData!$I$9:$I$108,$AA$12,$AA$13,0)</f>
        <v>0.54524294461029432</v>
      </c>
      <c r="AC67" s="6">
        <f t="shared" si="22"/>
        <v>3.1269563854061286</v>
      </c>
      <c r="AD67" s="6">
        <f>_xll.PDENSITY($AC$67,SimData!$J$9:$J$108,$AC$12,$AC$13,0)</f>
        <v>0.5431875465556939</v>
      </c>
      <c r="AE67" s="6">
        <f t="shared" si="23"/>
        <v>3.6049152434388501</v>
      </c>
      <c r="AF67" s="6">
        <f>_xll.PDENSITY($AE$67,SimData!$K$9:$K$108,$AE$12,$AE$13,0)</f>
        <v>0.47214176079357667</v>
      </c>
      <c r="AG67" s="6">
        <f t="shared" si="24"/>
        <v>2.7381116135564421</v>
      </c>
      <c r="AH67" s="6">
        <f>_xll.PDENSITY($AG$67,SimData!$L$9:$L$108,$AG$12,$AG$13,0)</f>
        <v>0.46238469985863234</v>
      </c>
    </row>
    <row r="68" spans="1:34">
      <c r="A68">
        <v>60</v>
      </c>
      <c r="B68">
        <v>5.8874580098461745E-22</v>
      </c>
      <c r="C68">
        <v>3.7038797730074369</v>
      </c>
      <c r="D68">
        <v>5.0821961256893529</v>
      </c>
      <c r="E68">
        <v>3.9985300738310441</v>
      </c>
      <c r="F68">
        <v>3.3237665786963153</v>
      </c>
      <c r="G68">
        <v>2.9477701471091518</v>
      </c>
      <c r="H68">
        <v>2.4792547161988931</v>
      </c>
      <c r="I68">
        <v>3.902000679507565</v>
      </c>
      <c r="J68">
        <v>3.9250946026714204</v>
      </c>
      <c r="K68">
        <v>2.7216127936408805</v>
      </c>
      <c r="L68">
        <v>3.8385358523366642</v>
      </c>
      <c r="N68">
        <v>51</v>
      </c>
      <c r="O68" s="6">
        <f t="shared" si="15"/>
        <v>3.7375017090879679</v>
      </c>
      <c r="P68" s="6">
        <f>_xll.PDENSITY($O$68,SimData!$C$9:$C$108,$O$12,$O$13,0)</f>
        <v>0.52496283687153522</v>
      </c>
      <c r="Q68" s="6">
        <f t="shared" si="16"/>
        <v>3.5420240046779026</v>
      </c>
      <c r="R68" s="6">
        <f>_xll.PDENSITY($Q$68,SimData!$D$9:$D$108,$Q$12,$Q$13,0)</f>
        <v>0.55186498821461361</v>
      </c>
      <c r="S68" s="6">
        <f t="shared" si="17"/>
        <v>3.0381548196688231</v>
      </c>
      <c r="T68" s="6">
        <f>_xll.PDENSITY($S$68,SimData!$E$9:$E$108,$S$12,$S$13,0)</f>
        <v>0.47503040602933377</v>
      </c>
      <c r="U68" s="6">
        <f t="shared" si="18"/>
        <v>3.2822030002941789</v>
      </c>
      <c r="V68" s="6">
        <f>_xll.PDENSITY($U$68,SimData!$F$9:$F$108,$U$12,$U$13,0)</f>
        <v>0.50094283780969651</v>
      </c>
      <c r="W68" s="6">
        <f t="shared" si="19"/>
        <v>3.3306332081131687</v>
      </c>
      <c r="X68" s="6">
        <f>_xll.PDENSITY($W$68,SimData!$G$9:$G$108,$W$12,$W$13,0)</f>
        <v>0.67078852093893271</v>
      </c>
      <c r="Y68" s="6">
        <f t="shared" si="20"/>
        <v>3.1140599668743154</v>
      </c>
      <c r="Z68" s="6">
        <f>_xll.PDENSITY($Y$68,SimData!$H$9:$H$108,$Y$12,$Y$13,0)</f>
        <v>0.56350357219724667</v>
      </c>
      <c r="AA68" s="6">
        <f t="shared" si="21"/>
        <v>3.1734555437646859</v>
      </c>
      <c r="AB68" s="6">
        <f>_xll.PDENSITY($AA$68,SimData!$I$9:$I$108,$AA$12,$AA$13,0)</f>
        <v>0.54985585887938571</v>
      </c>
      <c r="AC68" s="6">
        <f t="shared" si="22"/>
        <v>3.1629578169527468</v>
      </c>
      <c r="AD68" s="6">
        <f>_xll.PDENSITY($AC$68,SimData!$J$9:$J$108,$AC$12,$AC$13,0)</f>
        <v>0.54189011216426974</v>
      </c>
      <c r="AE68" s="6">
        <f t="shared" si="23"/>
        <v>3.6422051770749619</v>
      </c>
      <c r="AF68" s="6">
        <f>_xll.PDENSITY($AE$68,SimData!$K$9:$K$108,$AE$12,$AE$13,0)</f>
        <v>0.46414593388959346</v>
      </c>
      <c r="AG68" s="6">
        <f t="shared" si="24"/>
        <v>2.7828839471892883</v>
      </c>
      <c r="AH68" s="6">
        <f>_xll.PDENSITY($AG$68,SimData!$L$9:$L$108,$AG$12,$AG$13,0)</f>
        <v>0.48209184897518209</v>
      </c>
    </row>
    <row r="69" spans="1:34">
      <c r="A69">
        <v>61</v>
      </c>
      <c r="B69">
        <v>6.0252972780823506E-13</v>
      </c>
      <c r="C69">
        <v>3.9283403916217923</v>
      </c>
      <c r="D69">
        <v>2.8991219207732595</v>
      </c>
      <c r="E69">
        <v>2.3018729696119382</v>
      </c>
      <c r="F69">
        <v>4.4458334279902614</v>
      </c>
      <c r="G69">
        <v>2.5176827552801369</v>
      </c>
      <c r="H69">
        <v>2.7977781145357348</v>
      </c>
      <c r="I69">
        <v>2.5661302069995737</v>
      </c>
      <c r="J69">
        <v>3.3732774167759634</v>
      </c>
      <c r="K69">
        <v>3.5827176545223938</v>
      </c>
      <c r="L69">
        <v>3.4807236169025715</v>
      </c>
      <c r="N69">
        <v>52</v>
      </c>
      <c r="O69" s="6">
        <f t="shared" si="15"/>
        <v>3.7645681777591311</v>
      </c>
      <c r="P69" s="6">
        <f>_xll.PDENSITY($O$69,SimData!$C$9:$C$108,$O$12,$O$13,0)</f>
        <v>0.51770553683084897</v>
      </c>
      <c r="Q69" s="6">
        <f t="shared" si="16"/>
        <v>3.5746283604125435</v>
      </c>
      <c r="R69" s="6">
        <f>_xll.PDENSITY($Q$69,SimData!$D$9:$D$108,$Q$12,$Q$13,0)</f>
        <v>0.54534430920930344</v>
      </c>
      <c r="S69" s="6">
        <f t="shared" si="17"/>
        <v>3.077168937758731</v>
      </c>
      <c r="T69" s="6">
        <f>_xll.PDENSITY($S$69,SimData!$E$9:$E$108,$S$12,$S$13,0)</f>
        <v>0.48095287820832794</v>
      </c>
      <c r="U69" s="6">
        <f t="shared" si="18"/>
        <v>3.3215777087743068</v>
      </c>
      <c r="V69" s="6">
        <f>_xll.PDENSITY($U$69,SimData!$F$9:$F$108,$U$12,$U$13,0)</f>
        <v>0.50724927977684842</v>
      </c>
      <c r="W69" s="6">
        <f t="shared" si="19"/>
        <v>3.3634181319022702</v>
      </c>
      <c r="X69" s="6">
        <f>_xll.PDENSITY($W$69,SimData!$G$9:$G$108,$W$12,$W$13,0)</f>
        <v>0.66315443084730485</v>
      </c>
      <c r="Y69" s="6">
        <f t="shared" si="20"/>
        <v>3.1478152589531065</v>
      </c>
      <c r="Z69" s="6">
        <f>_xll.PDENSITY($Y$69,SimData!$H$9:$H$108,$Y$12,$Y$13,0)</f>
        <v>0.57592106436523138</v>
      </c>
      <c r="AA69" s="6">
        <f t="shared" si="21"/>
        <v>3.2099944725900516</v>
      </c>
      <c r="AB69" s="6">
        <f>_xll.PDENSITY($AA$69,SimData!$I$9:$I$108,$AA$12,$AA$13,0)</f>
        <v>0.55250813966317336</v>
      </c>
      <c r="AC69" s="6">
        <f t="shared" si="22"/>
        <v>3.198959248499365</v>
      </c>
      <c r="AD69" s="6">
        <f>_xll.PDENSITY($AC$69,SimData!$J$9:$J$108,$AC$12,$AC$13,0)</f>
        <v>0.54011635714100614</v>
      </c>
      <c r="AE69" s="6">
        <f t="shared" si="23"/>
        <v>3.6794951107110738</v>
      </c>
      <c r="AF69" s="6">
        <f>_xll.PDENSITY($AE$69,SimData!$K$9:$K$108,$AE$12,$AE$13,0)</f>
        <v>0.45536212961217681</v>
      </c>
      <c r="AG69" s="6">
        <f t="shared" si="24"/>
        <v>2.8276562808221346</v>
      </c>
      <c r="AH69" s="6">
        <f>_xll.PDENSITY($AG$69,SimData!$L$9:$L$108,$AG$12,$AG$13,0)</f>
        <v>0.49900218483454034</v>
      </c>
    </row>
    <row r="70" spans="1:34">
      <c r="A70">
        <v>62</v>
      </c>
      <c r="B70">
        <v>7.8774898600567194E-14</v>
      </c>
      <c r="C70">
        <v>2.7942204497043224</v>
      </c>
      <c r="D70">
        <v>3.5328564968996607</v>
      </c>
      <c r="E70">
        <v>2.4897431598057658</v>
      </c>
      <c r="F70">
        <v>1.9617053728565135</v>
      </c>
      <c r="G70">
        <v>3.6786953852364475</v>
      </c>
      <c r="H70">
        <v>2.7995217920496693</v>
      </c>
      <c r="I70">
        <v>4.2121918831023457</v>
      </c>
      <c r="J70">
        <v>3.2379860698172189</v>
      </c>
      <c r="K70">
        <v>3.1969396511408901</v>
      </c>
      <c r="L70">
        <v>4.1121599775010873</v>
      </c>
      <c r="N70">
        <v>53</v>
      </c>
      <c r="O70" s="6">
        <f t="shared" si="15"/>
        <v>3.7916346464302944</v>
      </c>
      <c r="P70" s="6">
        <f>_xll.PDENSITY($O$70,SimData!$C$9:$C$108,$O$12,$O$13,0)</f>
        <v>0.5099876661614503</v>
      </c>
      <c r="Q70" s="6">
        <f t="shared" si="16"/>
        <v>3.6072327161471844</v>
      </c>
      <c r="R70" s="6">
        <f>_xll.PDENSITY($Q$70,SimData!$D$9:$D$108,$Q$12,$Q$13,0)</f>
        <v>0.53770693386776747</v>
      </c>
      <c r="S70" s="6">
        <f t="shared" si="17"/>
        <v>3.116183055848639</v>
      </c>
      <c r="T70" s="6">
        <f>_xll.PDENSITY($S$70,SimData!$E$9:$E$108,$S$12,$S$13,0)</f>
        <v>0.48489800291426893</v>
      </c>
      <c r="U70" s="6">
        <f t="shared" si="18"/>
        <v>3.3609524172544347</v>
      </c>
      <c r="V70" s="6">
        <f>_xll.PDENSITY($U$70,SimData!$F$9:$F$108,$U$12,$U$13,0)</f>
        <v>0.51295312367425938</v>
      </c>
      <c r="W70" s="6">
        <f t="shared" si="19"/>
        <v>3.3962030556913718</v>
      </c>
      <c r="X70" s="6">
        <f>_xll.PDENSITY($W$70,SimData!$G$9:$G$108,$W$12,$W$13,0)</f>
        <v>0.65241669676721481</v>
      </c>
      <c r="Y70" s="6">
        <f t="shared" si="20"/>
        <v>3.1815705510318977</v>
      </c>
      <c r="Z70" s="6">
        <f>_xll.PDENSITY($Y$70,SimData!$H$9:$H$108,$Y$12,$Y$13,0)</f>
        <v>0.58609454416531614</v>
      </c>
      <c r="AA70" s="6">
        <f t="shared" si="21"/>
        <v>3.2465334014154172</v>
      </c>
      <c r="AB70" s="6">
        <f>_xll.PDENSITY($AA$70,SimData!$I$9:$I$108,$AA$12,$AA$13,0)</f>
        <v>0.55316848668863239</v>
      </c>
      <c r="AC70" s="6">
        <f t="shared" si="22"/>
        <v>3.2349606800459831</v>
      </c>
      <c r="AD70" s="6">
        <f>_xll.PDENSITY($AC$70,SimData!$J$9:$J$108,$AC$12,$AC$13,0)</f>
        <v>0.5378850522833668</v>
      </c>
      <c r="AE70" s="6">
        <f t="shared" si="23"/>
        <v>3.7167850443471857</v>
      </c>
      <c r="AF70" s="6">
        <f>_xll.PDENSITY($AE$70,SimData!$K$9:$K$108,$AE$12,$AE$13,0)</f>
        <v>0.44566343519162738</v>
      </c>
      <c r="AG70" s="6">
        <f t="shared" si="24"/>
        <v>2.8724286144549809</v>
      </c>
      <c r="AH70" s="6">
        <f>_xll.PDENSITY($AG$70,SimData!$L$9:$L$108,$AG$12,$AG$13,0)</f>
        <v>0.51320655582721475</v>
      </c>
    </row>
    <row r="71" spans="1:34">
      <c r="A71">
        <v>63</v>
      </c>
      <c r="B71">
        <v>1.7008487755315355E-20</v>
      </c>
      <c r="C71">
        <v>2.98684591635259</v>
      </c>
      <c r="D71">
        <v>2.50513044906435</v>
      </c>
      <c r="E71">
        <v>2.2581857021572751</v>
      </c>
      <c r="F71">
        <v>3.865924319048514</v>
      </c>
      <c r="G71">
        <v>2.7729496083413565</v>
      </c>
      <c r="H71">
        <v>3.2930697375619968</v>
      </c>
      <c r="I71">
        <v>3.3931071812354565</v>
      </c>
      <c r="J71">
        <v>3.5948605027920948</v>
      </c>
      <c r="K71">
        <v>3.7136472626561616</v>
      </c>
      <c r="L71">
        <v>3.6168884081243755</v>
      </c>
      <c r="N71">
        <v>54</v>
      </c>
      <c r="O71" s="6">
        <f t="shared" si="15"/>
        <v>3.8187011151014576</v>
      </c>
      <c r="P71" s="6">
        <f>_xll.PDENSITY($O$71,SimData!$C$9:$C$108,$O$12,$O$13,0)</f>
        <v>0.50191828822479323</v>
      </c>
      <c r="Q71" s="6">
        <f t="shared" si="16"/>
        <v>3.6398370718818254</v>
      </c>
      <c r="R71" s="6">
        <f>_xll.PDENSITY($Q$71,SimData!$D$9:$D$108,$Q$12,$Q$13,0)</f>
        <v>0.52917280378638387</v>
      </c>
      <c r="S71" s="6">
        <f t="shared" si="17"/>
        <v>3.1551971739385469</v>
      </c>
      <c r="T71" s="6">
        <f>_xll.PDENSITY($S$71,SimData!$E$9:$E$108,$S$12,$S$13,0)</f>
        <v>0.48693161489268127</v>
      </c>
      <c r="U71" s="6">
        <f t="shared" si="18"/>
        <v>3.4003271257345626</v>
      </c>
      <c r="V71" s="6">
        <f>_xll.PDENSITY($U$71,SimData!$F$9:$F$108,$U$12,$U$13,0)</f>
        <v>0.51779652292728295</v>
      </c>
      <c r="W71" s="6">
        <f t="shared" si="19"/>
        <v>3.4289879794804734</v>
      </c>
      <c r="X71" s="6">
        <f>_xll.PDENSITY($W$71,SimData!$G$9:$G$108,$W$12,$W$13,0)</f>
        <v>0.63889735278860904</v>
      </c>
      <c r="Y71" s="6">
        <f t="shared" si="20"/>
        <v>3.2153258431106888</v>
      </c>
      <c r="Z71" s="6">
        <f>_xll.PDENSITY($Y$71,SimData!$H$9:$H$108,$Y$12,$Y$13,0)</f>
        <v>0.59370498820696394</v>
      </c>
      <c r="AA71" s="6">
        <f t="shared" si="21"/>
        <v>3.2830723302407829</v>
      </c>
      <c r="AB71" s="6">
        <f>_xll.PDENSITY($AA$71,SimData!$I$9:$I$108,$AA$12,$AA$13,0)</f>
        <v>0.55185036393549092</v>
      </c>
      <c r="AC71" s="6">
        <f t="shared" si="22"/>
        <v>3.2709621115926013</v>
      </c>
      <c r="AD71" s="6">
        <f>_xll.PDENSITY($AC$71,SimData!$J$9:$J$108,$AC$12,$AC$13,0)</f>
        <v>0.53518812435878771</v>
      </c>
      <c r="AE71" s="6">
        <f t="shared" si="23"/>
        <v>3.7540749779832976</v>
      </c>
      <c r="AF71" s="6">
        <f>_xll.PDENSITY($AE$71,SimData!$K$9:$K$108,$AE$12,$AE$13,0)</f>
        <v>0.43493005344042235</v>
      </c>
      <c r="AG71" s="6">
        <f t="shared" si="24"/>
        <v>2.9172009480878272</v>
      </c>
      <c r="AH71" s="6">
        <f>_xll.PDENSITY($AG$71,SimData!$L$9:$L$108,$AG$12,$AG$13,0)</f>
        <v>0.52495892575886338</v>
      </c>
    </row>
    <row r="72" spans="1:34">
      <c r="A72">
        <v>64</v>
      </c>
      <c r="B72">
        <v>2.5590900200859294E-21</v>
      </c>
      <c r="C72">
        <v>3.4765725083476511</v>
      </c>
      <c r="D72">
        <v>2.7863024156567375</v>
      </c>
      <c r="E72">
        <v>3.199209598810461</v>
      </c>
      <c r="F72">
        <v>3.3683636525524023</v>
      </c>
      <c r="G72">
        <v>3.4367289610903495</v>
      </c>
      <c r="H72">
        <v>2.3810758368153726</v>
      </c>
      <c r="I72">
        <v>3.3221195126644454</v>
      </c>
      <c r="J72">
        <v>3.2481429568568063</v>
      </c>
      <c r="K72">
        <v>3.0184840400230319</v>
      </c>
      <c r="L72">
        <v>2.1668162806455493</v>
      </c>
      <c r="N72">
        <v>55</v>
      </c>
      <c r="O72" s="6">
        <f t="shared" si="15"/>
        <v>3.8457675837726208</v>
      </c>
      <c r="P72" s="6">
        <f>_xll.PDENSITY($O$72,SimData!$C$9:$C$108,$O$12,$O$13,0)</f>
        <v>0.49359325683491223</v>
      </c>
      <c r="Q72" s="6">
        <f t="shared" si="16"/>
        <v>3.6724414276164663</v>
      </c>
      <c r="R72" s="6">
        <f>_xll.PDENSITY($Q$72,SimData!$D$9:$D$108,$Q$12,$Q$13,0)</f>
        <v>0.51995145370028439</v>
      </c>
      <c r="S72" s="6">
        <f t="shared" si="17"/>
        <v>3.1942112920284549</v>
      </c>
      <c r="T72" s="6">
        <f>_xll.PDENSITY($S$72,SimData!$E$9:$E$108,$S$12,$S$13,0)</f>
        <v>0.48721052592922937</v>
      </c>
      <c r="U72" s="6">
        <f t="shared" si="18"/>
        <v>3.4397018342146906</v>
      </c>
      <c r="V72" s="6">
        <f>_xll.PDENSITY($U$72,SimData!$F$9:$F$108,$U$12,$U$13,0)</f>
        <v>0.52152640494215752</v>
      </c>
      <c r="W72" s="6">
        <f t="shared" si="19"/>
        <v>3.461772903269575</v>
      </c>
      <c r="X72" s="6">
        <f>_xll.PDENSITY($W$72,SimData!$G$9:$G$108,$W$12,$W$13,0)</f>
        <v>0.62295668481189037</v>
      </c>
      <c r="Y72" s="6">
        <f t="shared" si="20"/>
        <v>3.2490811351894799</v>
      </c>
      <c r="Z72" s="6">
        <f>_xll.PDENSITY($Y$72,SimData!$H$9:$H$108,$Y$12,$Y$13,0)</f>
        <v>0.59852255728730785</v>
      </c>
      <c r="AA72" s="6">
        <f t="shared" si="21"/>
        <v>3.3196112590661486</v>
      </c>
      <c r="AB72" s="6">
        <f>_xll.PDENSITY($AA$72,SimData!$I$9:$I$108,$AA$12,$AA$13,0)</f>
        <v>0.54861352465169344</v>
      </c>
      <c r="AC72" s="6">
        <f t="shared" si="22"/>
        <v>3.3069635431392195</v>
      </c>
      <c r="AD72" s="6">
        <f>_xll.PDENSITY($AC$72,SimData!$J$9:$J$108,$AC$12,$AC$13,0)</f>
        <v>0.53200149483731507</v>
      </c>
      <c r="AE72" s="6">
        <f t="shared" si="23"/>
        <v>3.7913649116194095</v>
      </c>
      <c r="AF72" s="6">
        <f>_xll.PDENSITY($AE$72,SimData!$K$9:$K$108,$AE$12,$AE$13,0)</f>
        <v>0.42306851012969993</v>
      </c>
      <c r="AG72" s="6">
        <f t="shared" si="24"/>
        <v>2.9619732817206734</v>
      </c>
      <c r="AH72" s="6">
        <f>_xll.PDENSITY($AG$72,SimData!$L$9:$L$108,$AG$12,$AG$13,0)</f>
        <v>0.53463768958687519</v>
      </c>
    </row>
    <row r="73" spans="1:34">
      <c r="A73">
        <v>65</v>
      </c>
      <c r="B73">
        <v>4.1359030627651384E-24</v>
      </c>
      <c r="C73">
        <v>3.2983300082379019</v>
      </c>
      <c r="D73">
        <v>3.3350938735116396</v>
      </c>
      <c r="E73">
        <v>4.3487272136376829</v>
      </c>
      <c r="F73">
        <v>2.9313181188747435</v>
      </c>
      <c r="G73">
        <v>3.5744785369376597</v>
      </c>
      <c r="H73">
        <v>3.6469133968079768</v>
      </c>
      <c r="I73">
        <v>3.0318455248935976</v>
      </c>
      <c r="J73">
        <v>1.4808238362728312</v>
      </c>
      <c r="K73">
        <v>3.2216507304066138</v>
      </c>
      <c r="L73">
        <v>3.6788743996781843</v>
      </c>
      <c r="N73">
        <v>56</v>
      </c>
      <c r="O73" s="6">
        <f t="shared" si="15"/>
        <v>3.8728340524437841</v>
      </c>
      <c r="P73" s="6">
        <f>_xll.PDENSITY($O$73,SimData!$C$9:$C$108,$O$12,$O$13,0)</f>
        <v>0.4850947227348803</v>
      </c>
      <c r="Q73" s="6">
        <f t="shared" si="16"/>
        <v>3.7050457833511072</v>
      </c>
      <c r="R73" s="6">
        <f>_xll.PDENSITY($Q$73,SimData!$D$9:$D$108,$Q$12,$Q$13,0)</f>
        <v>0.51023027290888567</v>
      </c>
      <c r="S73" s="6">
        <f t="shared" si="17"/>
        <v>3.2332254101183628</v>
      </c>
      <c r="T73" s="6">
        <f>_xll.PDENSITY($S$73,SimData!$E$9:$E$108,$S$12,$S$13,0)</f>
        <v>0.48597319392950122</v>
      </c>
      <c r="U73" s="6">
        <f t="shared" si="18"/>
        <v>3.4790765426948185</v>
      </c>
      <c r="V73" s="6">
        <f>_xll.PDENSITY($U$73,SimData!$F$9:$F$108,$U$12,$U$13,0)</f>
        <v>0.52390977284188134</v>
      </c>
      <c r="W73" s="6">
        <f t="shared" si="19"/>
        <v>3.4945578270586766</v>
      </c>
      <c r="X73" s="6">
        <f>_xll.PDENSITY($W$73,SimData!$G$9:$G$108,$W$12,$W$13,0)</f>
        <v>0.60497030123050033</v>
      </c>
      <c r="Y73" s="6">
        <f t="shared" si="20"/>
        <v>3.2828364272682711</v>
      </c>
      <c r="Z73" s="6">
        <f>_xll.PDENSITY($Y$73,SimData!$H$9:$H$108,$Y$12,$Y$13,0)</f>
        <v>0.60041980583835164</v>
      </c>
      <c r="AA73" s="6">
        <f t="shared" si="21"/>
        <v>3.3561501878915143</v>
      </c>
      <c r="AB73" s="6">
        <f>_xll.PDENSITY($AA$73,SimData!$I$9:$I$108,$AA$12,$AA$13,0)</f>
        <v>0.54356255345058924</v>
      </c>
      <c r="AC73" s="6">
        <f t="shared" si="22"/>
        <v>3.3429649746858376</v>
      </c>
      <c r="AD73" s="6">
        <f>_xll.PDENSITY($AC$73,SimData!$J$9:$J$108,$AC$12,$AC$13,0)</f>
        <v>0.52829518191992941</v>
      </c>
      <c r="AE73" s="6">
        <f t="shared" si="23"/>
        <v>3.8286548452555214</v>
      </c>
      <c r="AF73" s="6">
        <f>_xll.PDENSITY($AE$73,SimData!$K$9:$K$108,$AE$12,$AE$13,0)</f>
        <v>0.41002886612193684</v>
      </c>
      <c r="AG73" s="6">
        <f t="shared" si="24"/>
        <v>3.0067456153535197</v>
      </c>
      <c r="AH73" s="6">
        <f>_xll.PDENSITY($AG$73,SimData!$L$9:$L$108,$AG$12,$AG$13,0)</f>
        <v>0.54269015074279159</v>
      </c>
    </row>
    <row r="74" spans="1:34">
      <c r="A74">
        <v>66</v>
      </c>
      <c r="B74">
        <v>7.8582158192537629E-24</v>
      </c>
      <c r="C74">
        <v>4.0943182577499293</v>
      </c>
      <c r="D74">
        <v>3.9893567620146011</v>
      </c>
      <c r="E74">
        <v>3.541971078814226</v>
      </c>
      <c r="F74">
        <v>3.4365227916280747</v>
      </c>
      <c r="G74">
        <v>4.2336113058984122</v>
      </c>
      <c r="H74">
        <v>4.0955461063821286</v>
      </c>
      <c r="I74">
        <v>3.5097136177142221</v>
      </c>
      <c r="J74">
        <v>2.8586649899170533</v>
      </c>
      <c r="K74">
        <v>3.63235458809711</v>
      </c>
      <c r="L74">
        <v>3.0652776783910598</v>
      </c>
      <c r="N74">
        <v>57</v>
      </c>
      <c r="O74" s="6">
        <f t="shared" si="15"/>
        <v>3.8999005211149473</v>
      </c>
      <c r="P74" s="6">
        <f>_xll.PDENSITY($O$74,SimData!$C$9:$C$108,$O$12,$O$13,0)</f>
        <v>0.47649149805711599</v>
      </c>
      <c r="Q74" s="6">
        <f t="shared" si="16"/>
        <v>3.7376501390857482</v>
      </c>
      <c r="R74" s="6">
        <f>_xll.PDENSITY($Q$74,SimData!$D$9:$D$108,$Q$12,$Q$13,0)</f>
        <v>0.5001644529478203</v>
      </c>
      <c r="S74" s="6">
        <f t="shared" si="17"/>
        <v>3.2722395282082708</v>
      </c>
      <c r="T74" s="6">
        <f>_xll.PDENSITY($S$74,SimData!$E$9:$E$108,$S$12,$S$13,0)</f>
        <v>0.4835225772188072</v>
      </c>
      <c r="U74" s="6">
        <f t="shared" si="18"/>
        <v>3.5184512511749464</v>
      </c>
      <c r="V74" s="6">
        <f>_xll.PDENSITY($U$74,SimData!$F$9:$F$108,$U$12,$U$13,0)</f>
        <v>0.52474462022265744</v>
      </c>
      <c r="W74" s="6">
        <f t="shared" si="19"/>
        <v>3.5273427508477782</v>
      </c>
      <c r="X74" s="6">
        <f>_xll.PDENSITY($W$74,SimData!$G$9:$G$108,$W$12,$W$13,0)</f>
        <v>0.58530995599299107</v>
      </c>
      <c r="Y74" s="6">
        <f t="shared" si="20"/>
        <v>3.3165917193470622</v>
      </c>
      <c r="Z74" s="6">
        <f>_xll.PDENSITY($Y$74,SimData!$H$9:$H$108,$Y$12,$Y$13,0)</f>
        <v>0.59937745591239089</v>
      </c>
      <c r="AA74" s="6">
        <f t="shared" si="21"/>
        <v>3.39268911671688</v>
      </c>
      <c r="AB74" s="6">
        <f>_xll.PDENSITY($AA$74,SimData!$I$9:$I$108,$AA$12,$AA$13,0)</f>
        <v>0.53684232109282437</v>
      </c>
      <c r="AC74" s="6">
        <f t="shared" si="22"/>
        <v>3.3789664062324558</v>
      </c>
      <c r="AD74" s="6">
        <f>_xll.PDENSITY($AC$74,SimData!$J$9:$J$108,$AC$12,$AC$13,0)</f>
        <v>0.52404121551872118</v>
      </c>
      <c r="AE74" s="6">
        <f t="shared" si="23"/>
        <v>3.8659447788916332</v>
      </c>
      <c r="AF74" s="6">
        <f>_xll.PDENSITY($AE$74,SimData!$K$9:$K$108,$AE$12,$AE$13,0)</f>
        <v>0.39581770027496571</v>
      </c>
      <c r="AG74" s="6">
        <f t="shared" si="24"/>
        <v>3.051517948986366</v>
      </c>
      <c r="AH74" s="6">
        <f>_xll.PDENSITY($AG$74,SimData!$L$9:$L$108,$AG$12,$AG$13,0)</f>
        <v>0.54956593587105507</v>
      </c>
    </row>
    <row r="75" spans="1:34">
      <c r="A75">
        <v>67</v>
      </c>
      <c r="B75">
        <v>2.8540419470070252E-20</v>
      </c>
      <c r="C75">
        <v>4.5944130302371757</v>
      </c>
      <c r="D75">
        <v>2.2126900525226376</v>
      </c>
      <c r="E75">
        <v>3.3802551855846508</v>
      </c>
      <c r="F75">
        <v>3.8902048395296003</v>
      </c>
      <c r="G75">
        <v>3.6666226259401542</v>
      </c>
      <c r="H75">
        <v>2.9458822386241823</v>
      </c>
      <c r="I75">
        <v>2.0600345843356318</v>
      </c>
      <c r="J75">
        <v>2.6567234284307712</v>
      </c>
      <c r="K75">
        <v>2.5448906598538046</v>
      </c>
      <c r="L75">
        <v>2.6165675405900575</v>
      </c>
      <c r="N75">
        <v>58</v>
      </c>
      <c r="O75" s="6">
        <f t="shared" si="15"/>
        <v>3.9269669897861106</v>
      </c>
      <c r="P75" s="6">
        <f>_xll.PDENSITY($O$75,SimData!$C$9:$C$108,$O$12,$O$13,0)</f>
        <v>0.46784009059143833</v>
      </c>
      <c r="Q75" s="6">
        <f t="shared" si="16"/>
        <v>3.7702544948203891</v>
      </c>
      <c r="R75" s="6">
        <f>_xll.PDENSITY($Q$75,SimData!$D$9:$D$108,$Q$12,$Q$13,0)</f>
        <v>0.48986942444164477</v>
      </c>
      <c r="S75" s="6">
        <f t="shared" si="17"/>
        <v>3.3112536462981788</v>
      </c>
      <c r="T75" s="6">
        <f>_xll.PDENSITY($S$75,SimData!$E$9:$E$108,$S$12,$S$13,0)</f>
        <v>0.48020293703622374</v>
      </c>
      <c r="U75" s="6">
        <f t="shared" si="18"/>
        <v>3.5578259596550743</v>
      </c>
      <c r="V75" s="6">
        <f>_xll.PDENSITY($U$75,SimData!$F$9:$F$108,$U$12,$U$13,0)</f>
        <v>0.52386626871126651</v>
      </c>
      <c r="W75" s="6">
        <f t="shared" si="19"/>
        <v>3.5601276746368797</v>
      </c>
      <c r="X75" s="6">
        <f>_xll.PDENSITY($W$75,SimData!$G$9:$G$108,$W$12,$W$13,0)</f>
        <v>0.56432990789364379</v>
      </c>
      <c r="Y75" s="6">
        <f t="shared" si="20"/>
        <v>3.3503470114258533</v>
      </c>
      <c r="Z75" s="6">
        <f>_xll.PDENSITY($Y$75,SimData!$H$9:$H$108,$Y$12,$Y$13,0)</f>
        <v>0.59548238093420303</v>
      </c>
      <c r="AA75" s="6">
        <f t="shared" si="21"/>
        <v>3.4292280455422457</v>
      </c>
      <c r="AB75" s="6">
        <f>_xll.PDENSITY($AA$75,SimData!$I$9:$I$108,$AA$12,$AA$13,0)</f>
        <v>0.52863053757892131</v>
      </c>
      <c r="AC75" s="6">
        <f t="shared" si="22"/>
        <v>3.414967837779074</v>
      </c>
      <c r="AD75" s="6">
        <f>_xll.PDENSITY($AC$75,SimData!$J$9:$J$108,$AC$12,$AC$13,0)</f>
        <v>0.51921841496209664</v>
      </c>
      <c r="AE75" s="6">
        <f t="shared" si="23"/>
        <v>3.9032347125277451</v>
      </c>
      <c r="AF75" s="6">
        <f>_xll.PDENSITY($AE$75,SimData!$K$9:$K$108,$AE$12,$AE$13,0)</f>
        <v>0.3805051362289244</v>
      </c>
      <c r="AG75" s="6">
        <f t="shared" si="24"/>
        <v>3.0962902826192122</v>
      </c>
      <c r="AH75" s="6">
        <f>_xll.PDENSITY($AG$75,SimData!$L$9:$L$108,$AG$12,$AG$13,0)</f>
        <v>0.55564812909275929</v>
      </c>
    </row>
    <row r="76" spans="1:34">
      <c r="A76">
        <v>68</v>
      </c>
      <c r="B76">
        <v>1.4475660719677984E-24</v>
      </c>
      <c r="C76">
        <v>3.9067965546160703</v>
      </c>
      <c r="D76">
        <v>3.8271781157622864</v>
      </c>
      <c r="E76">
        <v>3.0190580484585885</v>
      </c>
      <c r="F76">
        <v>3.7984041060573239</v>
      </c>
      <c r="G76">
        <v>2.8795011385584375</v>
      </c>
      <c r="H76">
        <v>3.3334513539910278</v>
      </c>
      <c r="I76">
        <v>3.3588494610299633</v>
      </c>
      <c r="J76">
        <v>3.0037556175614948</v>
      </c>
      <c r="K76">
        <v>3.399908588005891</v>
      </c>
      <c r="L76">
        <v>4.1264240279027327</v>
      </c>
      <c r="N76">
        <v>59</v>
      </c>
      <c r="O76" s="6">
        <f t="shared" si="15"/>
        <v>3.9540334584572738</v>
      </c>
      <c r="P76" s="6">
        <f>_xll.PDENSITY($O$76,SimData!$C$9:$C$108,$O$12,$O$13,0)</f>
        <v>0.45918618638979475</v>
      </c>
      <c r="Q76" s="6">
        <f t="shared" si="16"/>
        <v>3.80285885055503</v>
      </c>
      <c r="R76" s="6">
        <f>_xll.PDENSITY($Q$76,SimData!$D$9:$D$108,$Q$12,$Q$13,0)</f>
        <v>0.47941643643811621</v>
      </c>
      <c r="S76" s="6">
        <f t="shared" si="17"/>
        <v>3.3502677643880867</v>
      </c>
      <c r="T76" s="6">
        <f>_xll.PDENSITY($S$76,SimData!$E$9:$E$108,$S$12,$S$13,0)</f>
        <v>0.47637304213836129</v>
      </c>
      <c r="U76" s="6">
        <f t="shared" si="18"/>
        <v>3.5972006681352022</v>
      </c>
      <c r="V76" s="6">
        <f>_xll.PDENSITY($U$76,SimData!$F$9:$F$108,$U$12,$U$13,0)</f>
        <v>0.52114971224586693</v>
      </c>
      <c r="W76" s="6">
        <f t="shared" si="19"/>
        <v>3.5929125984259813</v>
      </c>
      <c r="X76" s="6">
        <f>_xll.PDENSITY($W$76,SimData!$G$9:$G$108,$W$12,$W$13,0)</f>
        <v>0.54235957381944822</v>
      </c>
      <c r="Y76" s="6">
        <f t="shared" si="20"/>
        <v>3.3841023035046445</v>
      </c>
      <c r="Z76" s="6">
        <f>_xll.PDENSITY($Y$76,SimData!$H$9:$H$108,$Y$12,$Y$13,0)</f>
        <v>0.58891818073238</v>
      </c>
      <c r="AA76" s="6">
        <f t="shared" si="21"/>
        <v>3.4657669743676114</v>
      </c>
      <c r="AB76" s="6">
        <f>_xll.PDENSITY($AA$76,SimData!$I$9:$I$108,$AA$12,$AA$13,0)</f>
        <v>0.51912789008627969</v>
      </c>
      <c r="AC76" s="6">
        <f t="shared" si="22"/>
        <v>3.4509692693256921</v>
      </c>
      <c r="AD76" s="6">
        <f>_xll.PDENSITY($AC$76,SimData!$J$9:$J$108,$AC$12,$AC$13,0)</f>
        <v>0.51381367337000328</v>
      </c>
      <c r="AE76" s="6">
        <f t="shared" si="23"/>
        <v>3.940524646163857</v>
      </c>
      <c r="AF76" s="6">
        <f>_xll.PDENSITY($AE$76,SimData!$K$9:$K$108,$AE$12,$AE$13,0)</f>
        <v>0.36422493693059699</v>
      </c>
      <c r="AG76" s="6">
        <f t="shared" si="24"/>
        <v>3.1410626162520585</v>
      </c>
      <c r="AH76" s="6">
        <f>_xll.PDENSITY($AG$76,SimData!$L$9:$L$108,$AG$12,$AG$13,0)</f>
        <v>0.56119270126445753</v>
      </c>
    </row>
    <row r="77" spans="1:34">
      <c r="A77">
        <v>69</v>
      </c>
      <c r="B77">
        <v>1.6853804980767939E-22</v>
      </c>
      <c r="C77">
        <v>4.1068305746446878</v>
      </c>
      <c r="D77">
        <v>3.2228934689188526</v>
      </c>
      <c r="E77">
        <v>4.1781412823857353</v>
      </c>
      <c r="F77">
        <v>2.1561244990267325</v>
      </c>
      <c r="G77">
        <v>2.8837955609042578</v>
      </c>
      <c r="H77">
        <v>3.4504613526688064</v>
      </c>
      <c r="I77">
        <v>2.5185900843026992</v>
      </c>
      <c r="J77">
        <v>2.868085816887191</v>
      </c>
      <c r="K77">
        <v>2.7226320444554828</v>
      </c>
      <c r="L77">
        <v>3.2844482793639966</v>
      </c>
      <c r="N77">
        <v>60</v>
      </c>
      <c r="O77" s="6">
        <f t="shared" si="15"/>
        <v>3.9810999271284371</v>
      </c>
      <c r="P77" s="6">
        <f>_xll.PDENSITY($O$77,SimData!$C$9:$C$108,$O$12,$O$13,0)</f>
        <v>0.45056634943280049</v>
      </c>
      <c r="Q77" s="6">
        <f t="shared" si="16"/>
        <v>3.835463206289671</v>
      </c>
      <c r="R77" s="6">
        <f>_xll.PDENSITY($Q$77,SimData!$D$9:$D$108,$Q$12,$Q$13,0)</f>
        <v>0.46883170015979536</v>
      </c>
      <c r="S77" s="6">
        <f t="shared" si="17"/>
        <v>3.3892818824779947</v>
      </c>
      <c r="T77" s="6">
        <f>_xll.PDENSITY($S$77,SimData!$E$9:$E$108,$S$12,$S$13,0)</f>
        <v>0.47237856374098314</v>
      </c>
      <c r="U77" s="6">
        <f t="shared" si="18"/>
        <v>3.6365753766153301</v>
      </c>
      <c r="V77" s="6">
        <f>_xll.PDENSITY($U$77,SimData!$F$9:$F$108,$U$12,$U$13,0)</f>
        <v>0.51650907562776927</v>
      </c>
      <c r="W77" s="6">
        <f t="shared" si="19"/>
        <v>3.6256975222150829</v>
      </c>
      <c r="X77" s="6">
        <f>_xll.PDENSITY($W$77,SimData!$G$9:$G$108,$W$12,$W$13,0)</f>
        <v>0.51970212188839715</v>
      </c>
      <c r="Y77" s="6">
        <f t="shared" si="20"/>
        <v>3.4178575955834356</v>
      </c>
      <c r="Z77" s="6">
        <f>_xll.PDENSITY($Y$77,SimData!$H$9:$H$108,$Y$12,$Y$13,0)</f>
        <v>0.57994941202019901</v>
      </c>
      <c r="AA77" s="6">
        <f t="shared" si="21"/>
        <v>3.5023059031929771</v>
      </c>
      <c r="AB77" s="6">
        <f>_xll.PDENSITY($AA$77,SimData!$I$9:$I$108,$AA$12,$AA$13,0)</f>
        <v>0.50854652995272287</v>
      </c>
      <c r="AC77" s="6">
        <f t="shared" si="22"/>
        <v>3.4869707008723103</v>
      </c>
      <c r="AD77" s="6">
        <f>_xll.PDENSITY($AC$77,SimData!$J$9:$J$108,$AC$12,$AC$13,0)</f>
        <v>0.50781998596598632</v>
      </c>
      <c r="AE77" s="6">
        <f t="shared" si="23"/>
        <v>3.9778145797999689</v>
      </c>
      <c r="AF77" s="6">
        <f>_xll.PDENSITY($AE$77,SimData!$K$9:$K$108,$AE$12,$AE$13,0)</f>
        <v>0.34716757574504165</v>
      </c>
      <c r="AG77" s="6">
        <f t="shared" si="24"/>
        <v>3.1858349498849048</v>
      </c>
      <c r="AH77" s="6">
        <f>_xll.PDENSITY($AG$77,SimData!$L$9:$L$108,$AG$12,$AG$13,0)</f>
        <v>0.56628654733743722</v>
      </c>
    </row>
    <row r="78" spans="1:34">
      <c r="A78">
        <v>70</v>
      </c>
      <c r="B78">
        <v>3.1019272970738538E-24</v>
      </c>
      <c r="C78">
        <v>3.3559921331144529</v>
      </c>
      <c r="D78">
        <v>3.3840496026598323</v>
      </c>
      <c r="E78">
        <v>3.8603449328597437</v>
      </c>
      <c r="F78">
        <v>3.4940576534826526</v>
      </c>
      <c r="G78">
        <v>3.3754865222368871</v>
      </c>
      <c r="H78">
        <v>3.8569249440171336</v>
      </c>
      <c r="I78">
        <v>3.349778036637955</v>
      </c>
      <c r="J78">
        <v>2.1061802898415456</v>
      </c>
      <c r="K78">
        <v>2.4604552365277947</v>
      </c>
      <c r="L78">
        <v>3.0867649667939854</v>
      </c>
      <c r="N78">
        <v>61</v>
      </c>
      <c r="O78" s="6">
        <f t="shared" si="15"/>
        <v>4.0081663957996003</v>
      </c>
      <c r="P78" s="6">
        <f>_xll.PDENSITY($O$78,SimData!$C$9:$C$108,$O$12,$O$13,0)</f>
        <v>0.44200972011224382</v>
      </c>
      <c r="Q78" s="6">
        <f t="shared" si="16"/>
        <v>3.8680675620243119</v>
      </c>
      <c r="R78" s="6">
        <f>_xll.PDENSITY($Q$78,SimData!$D$9:$D$108,$Q$12,$Q$13,0)</f>
        <v>0.45809922393114344</v>
      </c>
      <c r="S78" s="6">
        <f t="shared" si="17"/>
        <v>3.4282960005679026</v>
      </c>
      <c r="T78" s="6">
        <f>_xll.PDENSITY($S$78,SimData!$E$9:$E$108,$S$12,$S$13,0)</f>
        <v>0.46852639645108674</v>
      </c>
      <c r="U78" s="6">
        <f t="shared" si="18"/>
        <v>3.6759500850954581</v>
      </c>
      <c r="V78" s="6">
        <f>_xll.PDENSITY($U$78,SimData!$F$9:$F$108,$U$12,$U$13,0)</f>
        <v>0.5098955019612611</v>
      </c>
      <c r="W78" s="6">
        <f t="shared" si="19"/>
        <v>3.6584824460041845</v>
      </c>
      <c r="X78" s="6">
        <f>_xll.PDENSITY($W$78,SimData!$G$9:$G$108,$W$12,$W$13,0)</f>
        <v>0.49663765190640574</v>
      </c>
      <c r="Y78" s="6">
        <f t="shared" si="20"/>
        <v>3.4516128876622267</v>
      </c>
      <c r="Z78" s="6">
        <f>_xll.PDENSITY($Y$78,SimData!$H$9:$H$108,$Y$12,$Y$13,0)</f>
        <v>0.56890108809999973</v>
      </c>
      <c r="AA78" s="6">
        <f t="shared" si="21"/>
        <v>3.5388448320183428</v>
      </c>
      <c r="AB78" s="6">
        <f>_xll.PDENSITY($AA$78,SimData!$I$9:$I$108,$AA$12,$AA$13,0)</f>
        <v>0.49709789024276912</v>
      </c>
      <c r="AC78" s="6">
        <f t="shared" si="22"/>
        <v>3.5229721324189285</v>
      </c>
      <c r="AD78" s="6">
        <f>_xll.PDENSITY($AC$78,SimData!$J$9:$J$108,$AC$12,$AC$13,0)</f>
        <v>0.5012319679363294</v>
      </c>
      <c r="AE78" s="6">
        <f t="shared" si="23"/>
        <v>4.0151045134360803</v>
      </c>
      <c r="AF78" s="6">
        <f>_xll.PDENSITY($AE$78,SimData!$K$9:$K$108,$AE$12,$AE$13,0)</f>
        <v>0.32956708573814358</v>
      </c>
      <c r="AG78" s="6">
        <f t="shared" si="24"/>
        <v>3.2306072835177511</v>
      </c>
      <c r="AH78" s="6">
        <f>_xll.PDENSITY($AG$78,SimData!$L$9:$L$108,$AG$12,$AG$13,0)</f>
        <v>0.57083181459233223</v>
      </c>
    </row>
    <row r="79" spans="1:34">
      <c r="A79">
        <v>71</v>
      </c>
      <c r="B79">
        <v>2.2333876538931747E-23</v>
      </c>
      <c r="C79">
        <v>2.5714824319994301</v>
      </c>
      <c r="D79">
        <v>4.8686098641562712</v>
      </c>
      <c r="E79">
        <v>4.2990651467725804</v>
      </c>
      <c r="F79">
        <v>3.054110180268899</v>
      </c>
      <c r="G79">
        <v>3.1333117788633595</v>
      </c>
      <c r="H79">
        <v>3.3886218261138765</v>
      </c>
      <c r="I79">
        <v>2.8546041927575669</v>
      </c>
      <c r="J79">
        <v>3.0345052806381414</v>
      </c>
      <c r="K79">
        <v>3.1595001149705038</v>
      </c>
      <c r="L79">
        <v>2.1749501660541335</v>
      </c>
      <c r="N79">
        <v>62</v>
      </c>
      <c r="O79" s="6">
        <f t="shared" si="15"/>
        <v>4.0352328644707631</v>
      </c>
      <c r="P79" s="6">
        <f>_xll.PDENSITY($O$79,SimData!$C$9:$C$108,$O$12,$O$13,0)</f>
        <v>0.43353952724181194</v>
      </c>
      <c r="Q79" s="6">
        <f t="shared" si="16"/>
        <v>3.9006719177589528</v>
      </c>
      <c r="R79" s="6">
        <f>_xll.PDENSITY($Q$79,SimData!$D$9:$D$108,$Q$12,$Q$13,0)</f>
        <v>0.44716713638492139</v>
      </c>
      <c r="S79" s="6">
        <f t="shared" si="17"/>
        <v>3.4673101186578106</v>
      </c>
      <c r="T79" s="6">
        <f>_xll.PDENSITY($S$79,SimData!$E$9:$E$108,$S$12,$S$13,0)</f>
        <v>0.4650632372093943</v>
      </c>
      <c r="U79" s="6">
        <f t="shared" si="18"/>
        <v>3.715324793575586</v>
      </c>
      <c r="V79" s="6">
        <f>_xll.PDENSITY($U$79,SimData!$F$9:$F$108,$U$12,$U$13,0)</f>
        <v>0.50129468149137157</v>
      </c>
      <c r="W79" s="6">
        <f t="shared" si="19"/>
        <v>3.6912673697932861</v>
      </c>
      <c r="X79" s="6">
        <f>_xll.PDENSITY($W$79,SimData!$G$9:$G$108,$W$12,$W$13,0)</f>
        <v>0.47342890429951584</v>
      </c>
      <c r="Y79" s="6">
        <f t="shared" si="20"/>
        <v>3.4853681797410179</v>
      </c>
      <c r="Z79" s="6">
        <f>_xll.PDENSITY($Y$79,SimData!$H$9:$H$108,$Y$12,$Y$13,0)</f>
        <v>0.55613541818904499</v>
      </c>
      <c r="AA79" s="6">
        <f t="shared" si="21"/>
        <v>3.5753837608437085</v>
      </c>
      <c r="AB79" s="6">
        <f>_xll.PDENSITY($AA$79,SimData!$I$9:$I$108,$AA$12,$AA$13,0)</f>
        <v>0.48498093775829226</v>
      </c>
      <c r="AC79" s="6">
        <f t="shared" si="22"/>
        <v>3.5589735639655466</v>
      </c>
      <c r="AD79" s="6">
        <f>_xll.PDENSITY($AC$79,SimData!$J$9:$J$108,$AC$12,$AC$13,0)</f>
        <v>0.49403996857514176</v>
      </c>
      <c r="AE79" s="6">
        <f t="shared" si="23"/>
        <v>4.0523944470721922</v>
      </c>
      <c r="AF79" s="6">
        <f>_xll.PDENSITY($AE$79,SimData!$K$9:$K$108,$AE$12,$AE$13,0)</f>
        <v>0.31168326499729104</v>
      </c>
      <c r="AG79" s="6">
        <f t="shared" si="24"/>
        <v>3.2753796171505973</v>
      </c>
      <c r="AH79" s="6">
        <f>_xll.PDENSITY($AG$79,SimData!$L$9:$L$108,$AG$12,$AG$13,0)</f>
        <v>0.57455960226196046</v>
      </c>
    </row>
    <row r="80" spans="1:34">
      <c r="A80">
        <v>72</v>
      </c>
      <c r="B80">
        <v>8.3875290582405701E-13</v>
      </c>
      <c r="C80">
        <v>4.0287950874075458</v>
      </c>
      <c r="D80">
        <v>2.6508355871091944</v>
      </c>
      <c r="E80">
        <v>2.9070190012042363</v>
      </c>
      <c r="F80">
        <v>2.7395367124568826</v>
      </c>
      <c r="G80">
        <v>3.6441157838036373</v>
      </c>
      <c r="H80">
        <v>3.914513302616256</v>
      </c>
      <c r="I80">
        <v>3.2066712768291881</v>
      </c>
      <c r="J80">
        <v>3.1642886434611159</v>
      </c>
      <c r="K80">
        <v>3.0159810108057314</v>
      </c>
      <c r="L80">
        <v>3.3964903572424388</v>
      </c>
      <c r="N80">
        <v>63</v>
      </c>
      <c r="O80" s="6">
        <f t="shared" si="15"/>
        <v>4.0622993331419259</v>
      </c>
      <c r="P80" s="6">
        <f>_xll.PDENSITY($O$80,SimData!$C$9:$C$108,$O$12,$O$13,0)</f>
        <v>0.42517427646220995</v>
      </c>
      <c r="Q80" s="6">
        <f t="shared" si="16"/>
        <v>3.9332762734935938</v>
      </c>
      <c r="R80" s="6">
        <f>_xll.PDENSITY($Q$80,SimData!$D$9:$D$108,$Q$12,$Q$13,0)</f>
        <v>0.43595696799489697</v>
      </c>
      <c r="S80" s="6">
        <f t="shared" si="17"/>
        <v>3.5063242367477185</v>
      </c>
      <c r="T80" s="6">
        <f>_xll.PDENSITY($S$80,SimData!$E$9:$E$108,$S$12,$S$13,0)</f>
        <v>0.46216009003547937</v>
      </c>
      <c r="U80" s="6">
        <f t="shared" si="18"/>
        <v>3.7546995020557139</v>
      </c>
      <c r="V80" s="6">
        <f>_xll.PDENSITY($U$80,SimData!$F$9:$F$108,$U$12,$U$13,0)</f>
        <v>0.49072489387307849</v>
      </c>
      <c r="W80" s="6">
        <f t="shared" si="19"/>
        <v>3.7240522935823877</v>
      </c>
      <c r="X80" s="6">
        <f>_xll.PDENSITY($W$80,SimData!$G$9:$G$108,$W$12,$W$13,0)</f>
        <v>0.45032714766273352</v>
      </c>
      <c r="Y80" s="6">
        <f t="shared" si="20"/>
        <v>3.519123471819809</v>
      </c>
      <c r="Z80" s="6">
        <f>_xll.PDENSITY($Y$80,SimData!$H$9:$H$108,$Y$12,$Y$13,0)</f>
        <v>0.54202788833592264</v>
      </c>
      <c r="AA80" s="6">
        <f t="shared" si="21"/>
        <v>3.6119226896690741</v>
      </c>
      <c r="AB80" s="6">
        <f>_xll.PDENSITY($AA$80,SimData!$I$9:$I$108,$AA$12,$AA$13,0)</f>
        <v>0.4723719646104465</v>
      </c>
      <c r="AC80" s="6">
        <f t="shared" si="22"/>
        <v>3.5949749955121648</v>
      </c>
      <c r="AD80" s="6">
        <f>_xll.PDENSITY($AC$80,SimData!$J$9:$J$108,$AC$12,$AC$13,0)</f>
        <v>0.48622406772358401</v>
      </c>
      <c r="AE80" s="6">
        <f t="shared" si="23"/>
        <v>4.0896843807083041</v>
      </c>
      <c r="AF80" s="6">
        <f>_xll.PDENSITY($AE$80,SimData!$K$9:$K$108,$AE$12,$AE$13,0)</f>
        <v>0.29378137160012874</v>
      </c>
      <c r="AG80" s="6">
        <f t="shared" si="24"/>
        <v>3.3201519507834436</v>
      </c>
      <c r="AH80" s="6">
        <f>_xll.PDENSITY($AG$80,SimData!$L$9:$L$108,$AG$12,$AG$13,0)</f>
        <v>0.57707056713244931</v>
      </c>
    </row>
    <row r="81" spans="1:34">
      <c r="A81">
        <v>73</v>
      </c>
      <c r="B81">
        <v>3.0055130446118339E-8</v>
      </c>
      <c r="C81">
        <v>4.4566034479331211</v>
      </c>
      <c r="D81">
        <v>3.6093186280667169</v>
      </c>
      <c r="E81">
        <v>3.369675244119597</v>
      </c>
      <c r="F81">
        <v>3.6615844973076199</v>
      </c>
      <c r="G81">
        <v>4.0881119862950728</v>
      </c>
      <c r="H81">
        <v>3.6413101329830617</v>
      </c>
      <c r="I81">
        <v>3.3132325103463525</v>
      </c>
      <c r="J81">
        <v>3.1581925747779507</v>
      </c>
      <c r="K81">
        <v>4.1435565648731707</v>
      </c>
      <c r="L81">
        <v>2.65378935689525</v>
      </c>
      <c r="N81">
        <v>64</v>
      </c>
      <c r="O81" s="6">
        <f t="shared" si="15"/>
        <v>4.0893658018130887</v>
      </c>
      <c r="P81" s="6">
        <f>_xll.PDENSITY($O$81,SimData!$C$9:$C$108,$O$12,$O$13,0)</f>
        <v>0.4169285352843497</v>
      </c>
      <c r="Q81" s="6">
        <f t="shared" si="16"/>
        <v>3.9658806292282347</v>
      </c>
      <c r="R81" s="6">
        <f>_xll.PDENSITY($Q$81,SimData!$D$9:$D$108,$Q$12,$Q$13,0)</f>
        <v>0.42437507605325236</v>
      </c>
      <c r="S81" s="6">
        <f t="shared" si="17"/>
        <v>3.5453383548376265</v>
      </c>
      <c r="T81" s="6">
        <f>_xll.PDENSITY($S$81,SimData!$E$9:$E$108,$S$12,$S$13,0)</f>
        <v>0.45990356350474643</v>
      </c>
      <c r="U81" s="6">
        <f t="shared" si="18"/>
        <v>3.7940742105358418</v>
      </c>
      <c r="V81" s="6">
        <f>_xll.PDENSITY($U$81,SimData!$F$9:$F$108,$U$12,$U$13,0)</f>
        <v>0.47823596831213216</v>
      </c>
      <c r="W81" s="6">
        <f t="shared" si="19"/>
        <v>3.7568372173714892</v>
      </c>
      <c r="X81" s="6">
        <f>_xll.PDENSITY($W$81,SimData!$G$9:$G$108,$W$12,$W$13,0)</f>
        <v>0.42757606160083422</v>
      </c>
      <c r="Y81" s="6">
        <f t="shared" si="20"/>
        <v>3.5528787638986001</v>
      </c>
      <c r="Z81" s="6">
        <f>_xll.PDENSITY($Y$81,SimData!$H$9:$H$108,$Y$12,$Y$13,0)</f>
        <v>0.52694469162912061</v>
      </c>
      <c r="AA81" s="6">
        <f t="shared" si="21"/>
        <v>3.6484616184944398</v>
      </c>
      <c r="AB81" s="6">
        <f>_xll.PDENSITY($AA$81,SimData!$I$9:$I$108,$AA$12,$AA$13,0)</f>
        <v>0.4594168930014032</v>
      </c>
      <c r="AC81" s="6">
        <f t="shared" si="22"/>
        <v>3.630976427058783</v>
      </c>
      <c r="AD81" s="6">
        <f>_xll.PDENSITY($AC$81,SimData!$J$9:$J$108,$AC$12,$AC$13,0)</f>
        <v>0.47774923116874624</v>
      </c>
      <c r="AE81" s="6">
        <f t="shared" si="23"/>
        <v>4.126974314344416</v>
      </c>
      <c r="AF81" s="6">
        <f>_xll.PDENSITY($AE$81,SimData!$K$9:$K$108,$AE$12,$AE$13,0)</f>
        <v>0.27611170683867825</v>
      </c>
      <c r="AG81" s="6">
        <f t="shared" si="24"/>
        <v>3.3649242844162899</v>
      </c>
      <c r="AH81" s="6">
        <f>_xll.PDENSITY($AG$81,SimData!$L$9:$L$108,$AG$12,$AG$13,0)</f>
        <v>0.57789483735241354</v>
      </c>
    </row>
    <row r="82" spans="1:34">
      <c r="A82">
        <v>74</v>
      </c>
      <c r="B82">
        <v>7.0310352067007352E-24</v>
      </c>
      <c r="C82">
        <v>3.540002665487898</v>
      </c>
      <c r="D82">
        <v>3.5412319351538981</v>
      </c>
      <c r="E82">
        <v>3.4409635055776939</v>
      </c>
      <c r="F82">
        <v>3.3885257679735084</v>
      </c>
      <c r="G82">
        <v>3.1556423974521399</v>
      </c>
      <c r="H82">
        <v>2.5384464242726836</v>
      </c>
      <c r="I82">
        <v>3.1712611931367349</v>
      </c>
      <c r="J82">
        <v>2.8506351013982516</v>
      </c>
      <c r="K82">
        <v>3.7353742484161372</v>
      </c>
      <c r="L82">
        <v>3.7157099766218802</v>
      </c>
      <c r="N82">
        <v>65</v>
      </c>
      <c r="O82" s="6">
        <f t="shared" si="15"/>
        <v>4.1164322704842515</v>
      </c>
      <c r="P82" s="6">
        <f>_xll.PDENSITY($O$82,SimData!$C$9:$C$108,$O$12,$O$13,0)</f>
        <v>0.40881329509367603</v>
      </c>
      <c r="Q82" s="6">
        <f t="shared" si="16"/>
        <v>3.9984849849628756</v>
      </c>
      <c r="R82" s="6">
        <f>_xll.PDENSITY($Q$82,SimData!$D$9:$D$108,$Q$12,$Q$13,0)</f>
        <v>0.41232519140195156</v>
      </c>
      <c r="S82" s="6">
        <f t="shared" si="17"/>
        <v>3.5843524729275344</v>
      </c>
      <c r="T82" s="6">
        <f>_xll.PDENSITY($S$82,SimData!$E$9:$E$108,$S$12,$S$13,0)</f>
        <v>0.45829402228838712</v>
      </c>
      <c r="U82" s="6">
        <f t="shared" si="18"/>
        <v>3.8334489190159697</v>
      </c>
      <c r="V82" s="6">
        <f>_xll.PDENSITY($U$82,SimData!$F$9:$F$108,$U$12,$U$13,0)</f>
        <v>0.46390909369783045</v>
      </c>
      <c r="W82" s="6">
        <f t="shared" si="19"/>
        <v>3.7896221411605908</v>
      </c>
      <c r="X82" s="6">
        <f>_xll.PDENSITY($W$82,SimData!$G$9:$G$108,$W$12,$W$13,0)</f>
        <v>0.40541200941154298</v>
      </c>
      <c r="Y82" s="6">
        <f t="shared" si="20"/>
        <v>3.5866340559773913</v>
      </c>
      <c r="Z82" s="6">
        <f>_xll.PDENSITY($Y$82,SimData!$H$9:$H$108,$Y$12,$Y$13,0)</f>
        <v>0.5112232238779284</v>
      </c>
      <c r="AA82" s="6">
        <f t="shared" si="21"/>
        <v>3.6850005473198055</v>
      </c>
      <c r="AB82" s="6">
        <f>_xll.PDENSITY($AA$82,SimData!$I$9:$I$108,$AA$12,$AA$13,0)</f>
        <v>0.44622680949734661</v>
      </c>
      <c r="AC82" s="6">
        <f t="shared" si="22"/>
        <v>3.6669778586054012</v>
      </c>
      <c r="AD82" s="6">
        <f>_xll.PDENSITY($AC$82,SimData!$J$9:$J$108,$AC$12,$AC$13,0)</f>
        <v>0.46856272087950862</v>
      </c>
      <c r="AE82" s="6">
        <f t="shared" si="23"/>
        <v>4.1642642479805279</v>
      </c>
      <c r="AF82" s="6">
        <f>_xll.PDENSITY($AE$82,SimData!$K$9:$K$108,$AE$12,$AE$13,0)</f>
        <v>0.25889143160350642</v>
      </c>
      <c r="AG82" s="6">
        <f t="shared" si="24"/>
        <v>3.4096966180491362</v>
      </c>
      <c r="AH82" s="6">
        <f>_xll.PDENSITY($AG$82,SimData!$L$9:$L$108,$AG$12,$AG$13,0)</f>
        <v>0.57656018633573891</v>
      </c>
    </row>
    <row r="83" spans="1:34">
      <c r="A83">
        <v>75</v>
      </c>
      <c r="B83">
        <v>9.5125770443598183E-24</v>
      </c>
      <c r="C83">
        <v>3.6621442570617226</v>
      </c>
      <c r="D83">
        <v>3.3862810570435138</v>
      </c>
      <c r="E83">
        <v>2.7084043535899003</v>
      </c>
      <c r="F83">
        <v>4.069307528641712</v>
      </c>
      <c r="G83">
        <v>4.3580511906395243</v>
      </c>
      <c r="H83">
        <v>3.2054879264962706</v>
      </c>
      <c r="I83">
        <v>3.4363136828506176</v>
      </c>
      <c r="J83">
        <v>4.0629714729122739</v>
      </c>
      <c r="K83">
        <v>4.3529522325761931</v>
      </c>
      <c r="L83">
        <v>2.7333253070515937</v>
      </c>
      <c r="N83">
        <v>66</v>
      </c>
      <c r="O83" s="6">
        <f t="shared" ref="O83:O117" si="25">1/99*($O$11-$O$10)+O82</f>
        <v>4.1434987391554143</v>
      </c>
      <c r="P83" s="6">
        <f>_xll.PDENSITY($O$83,SimData!$C$9:$C$108,$O$12,$O$13,0)</f>
        <v>0.4008359468564941</v>
      </c>
      <c r="Q83" s="6">
        <f t="shared" ref="Q83:Q117" si="26">1/99*($Q$11-$Q$10)+Q82</f>
        <v>4.0310893406975161</v>
      </c>
      <c r="R83" s="6">
        <f>_xll.PDENSITY($Q$83,SimData!$D$9:$D$108,$Q$12,$Q$13,0)</f>
        <v>0.39972096333337337</v>
      </c>
      <c r="S83" s="6">
        <f t="shared" ref="S83:S117" si="27">1/99*($S$11-$S$10)+S82</f>
        <v>3.6233665910174424</v>
      </c>
      <c r="T83" s="6">
        <f>_xll.PDENSITY($S$83,SimData!$E$9:$E$108,$S$12,$S$13,0)</f>
        <v>0.45724995933396073</v>
      </c>
      <c r="U83" s="6">
        <f t="shared" ref="U83:U117" si="28">1/99*($U$11-$U$10)+U82</f>
        <v>3.8728236274960977</v>
      </c>
      <c r="V83" s="6">
        <f>_xll.PDENSITY($U$83,SimData!$F$9:$F$108,$U$12,$U$13,0)</f>
        <v>0.44785703920723979</v>
      </c>
      <c r="W83" s="6">
        <f t="shared" ref="W83:W117" si="29">1/99*($W$11-$W$10)+W82</f>
        <v>3.8224070649496924</v>
      </c>
      <c r="X83" s="6">
        <f>_xll.PDENSITY($W$83,SimData!$G$9:$G$108,$W$12,$W$13,0)</f>
        <v>0.38405996077478277</v>
      </c>
      <c r="Y83" s="6">
        <f t="shared" ref="Y83:Y117" si="30">1/99*($Y$11-$Y$10)+Y82</f>
        <v>3.6203893480561824</v>
      </c>
      <c r="Z83" s="6">
        <f>_xll.PDENSITY($Y$83,SimData!$H$9:$H$108,$Y$12,$Y$13,0)</f>
        <v>0.49515692350589802</v>
      </c>
      <c r="AA83" s="6">
        <f t="shared" ref="AA83:AA117" si="31">1/99*($AA$11-$AA$10)+AA82</f>
        <v>3.7215394761451712</v>
      </c>
      <c r="AB83" s="6">
        <f>_xll.PDENSITY($AA$83,SimData!$I$9:$I$108,$AA$12,$AA$13,0)</f>
        <v>0.43287708830325944</v>
      </c>
      <c r="AC83" s="6">
        <f t="shared" ref="AC83:AC117" si="32">1/99*($AC$11-$AC$10)+AC82</f>
        <v>3.7029792901520193</v>
      </c>
      <c r="AD83" s="6">
        <f>_xll.PDENSITY($AC$83,SimData!$J$9:$J$108,$AC$12,$AC$13,0)</f>
        <v>0.45859453835225839</v>
      </c>
      <c r="AE83" s="6">
        <f t="shared" ref="AE83:AE117" si="33">1/99*($AE$11-$AE$10)+AE82</f>
        <v>4.2015541816166397</v>
      </c>
      <c r="AF83" s="6">
        <f>_xll.PDENSITY($AE$83,SimData!$K$9:$K$108,$AE$12,$AE$13,0)</f>
        <v>0.24229060505240282</v>
      </c>
      <c r="AG83" s="6">
        <f t="shared" ref="AG83:AG117" si="34">1/99*($AG$11-$AG$10)+AG82</f>
        <v>3.4544689516819824</v>
      </c>
      <c r="AH83" s="6">
        <f>_xll.PDENSITY($AG$83,SimData!$L$9:$L$108,$AG$12,$AG$13,0)</f>
        <v>0.57265644852815023</v>
      </c>
    </row>
    <row r="84" spans="1:34">
      <c r="A84">
        <v>76</v>
      </c>
      <c r="B84">
        <v>2.481541837659083E-24</v>
      </c>
      <c r="C84">
        <v>4.7187136515432959</v>
      </c>
      <c r="D84">
        <v>3.2928573659033331</v>
      </c>
      <c r="E84">
        <v>2.6372077940114109</v>
      </c>
      <c r="F84">
        <v>2.8431935565724582</v>
      </c>
      <c r="G84">
        <v>2.6647916450655997</v>
      </c>
      <c r="H84">
        <v>4.4541470090422086</v>
      </c>
      <c r="I84">
        <v>2.5233588667321225</v>
      </c>
      <c r="J84">
        <v>3.9640499200656318</v>
      </c>
      <c r="K84">
        <v>4.4244994022723123</v>
      </c>
      <c r="L84">
        <v>2.4735279727453321</v>
      </c>
      <c r="N84">
        <v>67</v>
      </c>
      <c r="O84" s="6">
        <f t="shared" si="25"/>
        <v>4.1705652078265771</v>
      </c>
      <c r="P84" s="6">
        <f>_xll.PDENSITY($O$84,SimData!$C$9:$C$108,$O$12,$O$13,0)</f>
        <v>0.39299995446706154</v>
      </c>
      <c r="Q84" s="6">
        <f t="shared" si="26"/>
        <v>4.0636936964321571</v>
      </c>
      <c r="R84" s="6">
        <f>_xll.PDENSITY($Q$84,SimData!$D$9:$D$108,$Q$12,$Q$13,0)</f>
        <v>0.38649739539221628</v>
      </c>
      <c r="S84" s="6">
        <f t="shared" si="27"/>
        <v>3.6623807091073504</v>
      </c>
      <c r="T84" s="6">
        <f>_xll.PDENSITY($S$84,SimData!$E$9:$E$108,$S$12,$S$13,0)</f>
        <v>0.45661745246506363</v>
      </c>
      <c r="U84" s="6">
        <f t="shared" si="28"/>
        <v>3.9121983359762256</v>
      </c>
      <c r="V84" s="6">
        <f>_xll.PDENSITY($U$84,SimData!$F$9:$F$108,$U$12,$U$13,0)</f>
        <v>0.43022414274377768</v>
      </c>
      <c r="W84" s="6">
        <f t="shared" si="29"/>
        <v>3.855191988738794</v>
      </c>
      <c r="X84" s="6">
        <f>_xll.PDENSITY($W$84,SimData!$G$9:$G$108,$W$12,$W$13,0)</f>
        <v>0.36372530421750482</v>
      </c>
      <c r="Y84" s="6">
        <f t="shared" si="30"/>
        <v>3.6541446401349735</v>
      </c>
      <c r="Z84" s="6">
        <f>_xll.PDENSITY($Y$84,SimData!$H$9:$H$108,$Y$12,$Y$13,0)</f>
        <v>0.47898521536621386</v>
      </c>
      <c r="AA84" s="6">
        <f t="shared" si="31"/>
        <v>3.7580784049705369</v>
      </c>
      <c r="AB84" s="6">
        <f>_xll.PDENSITY($AA$84,SimData!$I$9:$I$108,$AA$12,$AA$13,0)</f>
        <v>0.41941005069274884</v>
      </c>
      <c r="AC84" s="6">
        <f t="shared" si="32"/>
        <v>3.7389807216986375</v>
      </c>
      <c r="AD84" s="6">
        <f>_xll.PDENSITY($AC$84,SimData!$J$9:$J$108,$AC$12,$AC$13,0)</f>
        <v>0.44776126996120624</v>
      </c>
      <c r="AE84" s="6">
        <f t="shared" si="33"/>
        <v>4.2388441152527516</v>
      </c>
      <c r="AF84" s="6">
        <f>_xll.PDENSITY($AE$84,SimData!$K$9:$K$108,$AE$12,$AE$13,0)</f>
        <v>0.22642383439209751</v>
      </c>
      <c r="AG84" s="6">
        <f t="shared" si="34"/>
        <v>3.4992412853148287</v>
      </c>
      <c r="AH84" s="6">
        <f>_xll.PDENSITY($AG$84,SimData!$L$9:$L$108,$AG$12,$AG$13,0)</f>
        <v>0.56588578097515085</v>
      </c>
    </row>
    <row r="85" spans="1:34">
      <c r="A85">
        <v>77</v>
      </c>
      <c r="B85">
        <v>1.1994118882018901E-23</v>
      </c>
      <c r="C85">
        <v>3.0820908904633835</v>
      </c>
      <c r="D85">
        <v>2.6186523103613091</v>
      </c>
      <c r="E85">
        <v>3.686971430484026</v>
      </c>
      <c r="F85">
        <v>3.7441945380137027</v>
      </c>
      <c r="G85">
        <v>4.6722577053988834</v>
      </c>
      <c r="H85">
        <v>3.808789461015115</v>
      </c>
      <c r="I85">
        <v>3.3651590491288315</v>
      </c>
      <c r="J85">
        <v>2.7559540952956043</v>
      </c>
      <c r="K85">
        <v>2.5191862378671481</v>
      </c>
      <c r="L85">
        <v>2.9165374608593697</v>
      </c>
      <c r="N85">
        <v>68</v>
      </c>
      <c r="O85" s="6">
        <f t="shared" si="25"/>
        <v>4.1976316764977399</v>
      </c>
      <c r="P85" s="6">
        <f>_xll.PDENSITY($O$85,SimData!$C$9:$C$108,$O$12,$O$13,0)</f>
        <v>0.38530434342084818</v>
      </c>
      <c r="Q85" s="6">
        <f t="shared" si="26"/>
        <v>4.096298052166798</v>
      </c>
      <c r="R85" s="6">
        <f>_xll.PDENSITY($Q$85,SimData!$D$9:$D$108,$Q$12,$Q$13,0)</f>
        <v>0.37262019695812604</v>
      </c>
      <c r="S85" s="6">
        <f t="shared" si="27"/>
        <v>3.7013948271972583</v>
      </c>
      <c r="T85" s="6">
        <f>_xll.PDENSITY($S$85,SimData!$E$9:$E$108,$S$12,$S$13,0)</f>
        <v>0.45618329583539136</v>
      </c>
      <c r="U85" s="6">
        <f t="shared" si="28"/>
        <v>3.9515730444563535</v>
      </c>
      <c r="V85" s="6">
        <f>_xll.PDENSITY($U$85,SimData!$F$9:$F$108,$U$12,$U$13,0)</f>
        <v>0.41118541098563438</v>
      </c>
      <c r="W85" s="6">
        <f t="shared" si="29"/>
        <v>3.8879769125278956</v>
      </c>
      <c r="X85" s="6">
        <f>_xll.PDENSITY($W$85,SimData!$G$9:$G$108,$W$12,$W$13,0)</f>
        <v>0.34458269557181676</v>
      </c>
      <c r="Y85" s="6">
        <f t="shared" si="30"/>
        <v>3.6878999322137647</v>
      </c>
      <c r="Z85" s="6">
        <f>_xll.PDENSITY($Y$85,SimData!$H$9:$H$108,$Y$12,$Y$13,0)</f>
        <v>0.46288878406450268</v>
      </c>
      <c r="AA85" s="6">
        <f t="shared" si="31"/>
        <v>3.7946173337959026</v>
      </c>
      <c r="AB85" s="6">
        <f>_xll.PDENSITY($AA$85,SimData!$I$9:$I$108,$AA$12,$AA$13,0)</f>
        <v>0.40584069510086884</v>
      </c>
      <c r="AC85" s="6">
        <f t="shared" si="32"/>
        <v>3.7749821532452557</v>
      </c>
      <c r="AD85" s="6">
        <f>_xll.PDENSITY($AC$85,SimData!$J$9:$J$108,$AC$12,$AC$13,0)</f>
        <v>0.43597325135627385</v>
      </c>
      <c r="AE85" s="6">
        <f t="shared" si="33"/>
        <v>4.2761340488888635</v>
      </c>
      <c r="AF85" s="6">
        <f>_xll.PDENSITY($AE$85,SimData!$K$9:$K$108,$AE$12,$AE$13,0)</f>
        <v>0.2113481693244314</v>
      </c>
      <c r="AG85" s="6">
        <f t="shared" si="34"/>
        <v>3.544013618947675</v>
      </c>
      <c r="AH85" s="6">
        <f>_xll.PDENSITY($AG$85,SimData!$L$9:$L$108,$AG$12,$AG$13,0)</f>
        <v>0.55609202643672406</v>
      </c>
    </row>
    <row r="86" spans="1:34">
      <c r="A86">
        <v>78</v>
      </c>
      <c r="B86">
        <v>8.3902782444771341E-7</v>
      </c>
      <c r="C86">
        <v>4.4438340814802748</v>
      </c>
      <c r="D86">
        <v>4.3476319743883609</v>
      </c>
      <c r="E86">
        <v>3.1133539636730383</v>
      </c>
      <c r="F86">
        <v>1.313467576287783</v>
      </c>
      <c r="G86">
        <v>3.1104124753525428</v>
      </c>
      <c r="H86">
        <v>2.3890890129808735</v>
      </c>
      <c r="I86">
        <v>4.4688887831429938</v>
      </c>
      <c r="J86">
        <v>2.9859419762339643</v>
      </c>
      <c r="K86">
        <v>3.8764578828012244</v>
      </c>
      <c r="L86">
        <v>3.5809933584746139</v>
      </c>
      <c r="N86">
        <v>69</v>
      </c>
      <c r="O86" s="6">
        <f t="shared" si="25"/>
        <v>4.2246981451689027</v>
      </c>
      <c r="P86" s="6">
        <f>_xll.PDENSITY($O$86,SimData!$C$9:$C$108,$O$12,$O$13,0)</f>
        <v>0.3777431402397412</v>
      </c>
      <c r="Q86" s="6">
        <f t="shared" si="26"/>
        <v>4.1289024079014389</v>
      </c>
      <c r="R86" s="6">
        <f>_xll.PDENSITY($Q$86,SimData!$D$9:$D$108,$Q$12,$Q$13,0)</f>
        <v>0.35809230575658352</v>
      </c>
      <c r="S86" s="6">
        <f t="shared" si="27"/>
        <v>3.7404089452871663</v>
      </c>
      <c r="T86" s="6">
        <f>_xll.PDENSITY($S$86,SimData!$E$9:$E$108,$S$12,$S$13,0)</f>
        <v>0.45569034711158118</v>
      </c>
      <c r="U86" s="6">
        <f t="shared" si="28"/>
        <v>3.9909477529364814</v>
      </c>
      <c r="V86" s="6">
        <f>_xll.PDENSITY($U$86,SimData!$F$9:$F$108,$U$12,$U$13,0)</f>
        <v>0.39094422745679186</v>
      </c>
      <c r="W86" s="6">
        <f t="shared" si="29"/>
        <v>3.9207618363169972</v>
      </c>
      <c r="X86" s="6">
        <f>_xll.PDENSITY($W$86,SimData!$G$9:$G$108,$W$12,$W$13,0)</f>
        <v>0.32676375886842529</v>
      </c>
      <c r="Y86" s="6">
        <f t="shared" si="30"/>
        <v>3.7216552242925558</v>
      </c>
      <c r="Z86" s="6">
        <f>_xll.PDENSITY($Y$86,SimData!$H$9:$H$108,$Y$12,$Y$13,0)</f>
        <v>0.44698991205048128</v>
      </c>
      <c r="AA86" s="6">
        <f t="shared" si="31"/>
        <v>3.8311562626212683</v>
      </c>
      <c r="AB86" s="6">
        <f>_xll.PDENSITY($AA$86,SimData!$I$9:$I$108,$AA$12,$AA$13,0)</f>
        <v>0.39216467772302255</v>
      </c>
      <c r="AC86" s="6">
        <f t="shared" si="32"/>
        <v>3.8109835847918738</v>
      </c>
      <c r="AD86" s="6">
        <f>_xll.PDENSITY($AC$86,SimData!$J$9:$J$108,$AC$12,$AC$13,0)</f>
        <v>0.42314452267570596</v>
      </c>
      <c r="AE86" s="6">
        <f t="shared" si="33"/>
        <v>4.3134239825249754</v>
      </c>
      <c r="AF86" s="6">
        <f>_xll.PDENSITY($AE$86,SimData!$K$9:$K$108,$AE$12,$AE$13,0)</f>
        <v>0.19706707279592592</v>
      </c>
      <c r="AG86" s="6">
        <f t="shared" si="34"/>
        <v>3.5887859525805212</v>
      </c>
      <c r="AH86" s="6">
        <f>_xll.PDENSITY($AG$86,SimData!$L$9:$L$108,$AG$12,$AG$13,0)</f>
        <v>0.54326709423338981</v>
      </c>
    </row>
    <row r="87" spans="1:34">
      <c r="A87">
        <v>79</v>
      </c>
      <c r="B87">
        <v>1.2821299494571929E-23</v>
      </c>
      <c r="C87">
        <v>4.0136807095096563</v>
      </c>
      <c r="D87">
        <v>2.5544031062687433</v>
      </c>
      <c r="E87">
        <v>3.942851697566967</v>
      </c>
      <c r="F87">
        <v>2.6722762107698439</v>
      </c>
      <c r="G87">
        <v>3.7192424500387049</v>
      </c>
      <c r="H87">
        <v>4.2171630259584072</v>
      </c>
      <c r="I87">
        <v>2.158442918935469</v>
      </c>
      <c r="J87">
        <v>3.4283618664277875</v>
      </c>
      <c r="K87">
        <v>4.4285619117549944</v>
      </c>
      <c r="L87">
        <v>3.8392240607672488</v>
      </c>
      <c r="N87">
        <v>70</v>
      </c>
      <c r="O87" s="6">
        <f t="shared" si="25"/>
        <v>4.2517646138400655</v>
      </c>
      <c r="P87" s="6">
        <f>_xll.PDENSITY($O$87,SimData!$C$9:$C$108,$O$12,$O$13,0)</f>
        <v>0.37030489908274877</v>
      </c>
      <c r="Q87" s="6">
        <f t="shared" si="26"/>
        <v>4.1615067636360799</v>
      </c>
      <c r="R87" s="6">
        <f>_xll.PDENSITY($Q$87,SimData!$D$9:$D$108,$Q$12,$Q$13,0)</f>
        <v>0.3429571345910466</v>
      </c>
      <c r="S87" s="6">
        <f t="shared" si="27"/>
        <v>3.7794230633770742</v>
      </c>
      <c r="T87" s="6">
        <f>_xll.PDENSITY($S$87,SimData!$E$9:$E$108,$S$12,$S$13,0)</f>
        <v>0.45485376504952746</v>
      </c>
      <c r="U87" s="6">
        <f t="shared" si="28"/>
        <v>4.0303224614166089</v>
      </c>
      <c r="V87" s="6">
        <f>_xll.PDENSITY($U$87,SimData!$F$9:$F$108,$U$12,$U$13,0)</f>
        <v>0.36972842822279239</v>
      </c>
      <c r="W87" s="6">
        <f t="shared" si="29"/>
        <v>3.9535467601060987</v>
      </c>
      <c r="X87" s="6">
        <f>_xll.PDENSITY($W$87,SimData!$G$9:$G$108,$W$12,$W$13,0)</f>
        <v>0.31034578094120696</v>
      </c>
      <c r="Y87" s="6">
        <f t="shared" si="30"/>
        <v>3.7554105163713469</v>
      </c>
      <c r="Z87" s="6">
        <f>_xll.PDENSITY($Y$87,SimData!$H$9:$H$108,$Y$12,$Y$13,0)</f>
        <v>0.43135721544777078</v>
      </c>
      <c r="AA87" s="6">
        <f t="shared" si="31"/>
        <v>3.867695191446634</v>
      </c>
      <c r="AB87" s="6">
        <f>_xll.PDENSITY($AA$87,SimData!$I$9:$I$108,$AA$12,$AA$13,0)</f>
        <v>0.37836747831925277</v>
      </c>
      <c r="AC87" s="6">
        <f t="shared" si="32"/>
        <v>3.846985016338492</v>
      </c>
      <c r="AD87" s="6">
        <f>_xll.PDENSITY($AC$87,SimData!$J$9:$J$108,$AC$12,$AC$13,0)</f>
        <v>0.40920465353184299</v>
      </c>
      <c r="AE87" s="6">
        <f t="shared" si="33"/>
        <v>4.3507139161610873</v>
      </c>
      <c r="AF87" s="6">
        <f>_xll.PDENSITY($AE$87,SimData!$K$9:$K$108,$AE$12,$AE$13,0)</f>
        <v>0.1835395625691594</v>
      </c>
      <c r="AG87" s="6">
        <f t="shared" si="34"/>
        <v>3.6335582862133675</v>
      </c>
      <c r="AH87" s="6">
        <f>_xll.PDENSITY($AG$87,SimData!$L$9:$L$108,$AG$12,$AG$13,0)</f>
        <v>0.52753679468177794</v>
      </c>
    </row>
    <row r="88" spans="1:34">
      <c r="A88">
        <v>80</v>
      </c>
      <c r="B88">
        <v>3.4703562302419631E-18</v>
      </c>
      <c r="C88">
        <v>3.8949879530749025</v>
      </c>
      <c r="D88">
        <v>2.9969950830535748</v>
      </c>
      <c r="E88">
        <v>3.9622960601302433</v>
      </c>
      <c r="F88">
        <v>5.0514233635833845</v>
      </c>
      <c r="G88">
        <v>3.1582884144733669</v>
      </c>
      <c r="H88">
        <v>3.7307939573506936</v>
      </c>
      <c r="I88">
        <v>2.7501750797317164</v>
      </c>
      <c r="J88">
        <v>2.7863804347951264</v>
      </c>
      <c r="K88">
        <v>3.8322922102149883</v>
      </c>
      <c r="L88">
        <v>3.9133126010307286</v>
      </c>
      <c r="N88">
        <v>71</v>
      </c>
      <c r="O88" s="6">
        <f t="shared" si="25"/>
        <v>4.2788310825112283</v>
      </c>
      <c r="P88" s="6">
        <f>_xll.PDENSITY($O$88,SimData!$C$9:$C$108,$O$12,$O$13,0)</f>
        <v>0.36297243730722228</v>
      </c>
      <c r="Q88" s="6">
        <f t="shared" si="26"/>
        <v>4.1941111193707208</v>
      </c>
      <c r="R88" s="6">
        <f>_xll.PDENSITY($Q$88,SimData!$D$9:$D$108,$Q$12,$Q$13,0)</f>
        <v>0.32729842357338418</v>
      </c>
      <c r="S88" s="6">
        <f t="shared" si="27"/>
        <v>3.8184371814669822</v>
      </c>
      <c r="T88" s="6">
        <f>_xll.PDENSITY($S$88,SimData!$E$9:$E$108,$S$12,$S$13,0)</f>
        <v>0.45337706744713097</v>
      </c>
      <c r="U88" s="6">
        <f t="shared" si="28"/>
        <v>4.0696971698967364</v>
      </c>
      <c r="V88" s="6">
        <f>_xll.PDENSITY($U$88,SimData!$F$9:$F$108,$U$12,$U$13,0)</f>
        <v>0.34778480759967223</v>
      </c>
      <c r="W88" s="6">
        <f t="shared" si="29"/>
        <v>3.9863316838952003</v>
      </c>
      <c r="X88" s="6">
        <f>_xll.PDENSITY($W$88,SimData!$G$9:$G$108,$W$12,$W$13,0)</f>
        <v>0.29534348143101385</v>
      </c>
      <c r="Y88" s="6">
        <f t="shared" si="30"/>
        <v>3.7891658084501381</v>
      </c>
      <c r="Z88" s="6">
        <f>_xll.PDENSITY($Y$88,SimData!$H$9:$H$108,$Y$12,$Y$13,0)</f>
        <v>0.4160138224819635</v>
      </c>
      <c r="AA88" s="6">
        <f t="shared" si="31"/>
        <v>3.9042341202719997</v>
      </c>
      <c r="AB88" s="6">
        <f>_xll.PDENSITY($AA$88,SimData!$I$9:$I$108,$AA$12,$AA$13,0)</f>
        <v>0.36443358608397974</v>
      </c>
      <c r="AC88" s="6">
        <f t="shared" si="32"/>
        <v>3.8829864478851102</v>
      </c>
      <c r="AD88" s="6">
        <f>_xll.PDENSITY($AC$88,SimData!$J$9:$J$108,$AC$12,$AC$13,0)</f>
        <v>0.39411121715067415</v>
      </c>
      <c r="AE88" s="6">
        <f t="shared" si="33"/>
        <v>4.3880038497971992</v>
      </c>
      <c r="AF88" s="6">
        <f>_xll.PDENSITY($AE$88,SimData!$K$9:$K$108,$AE$12,$AE$13,0)</f>
        <v>0.17069304409040131</v>
      </c>
      <c r="AG88" s="6">
        <f t="shared" si="34"/>
        <v>3.6783306198462138</v>
      </c>
      <c r="AH88" s="6">
        <f>_xll.PDENSITY($AG$88,SimData!$L$9:$L$108,$AG$12,$AG$13,0)</f>
        <v>0.50913198719168751</v>
      </c>
    </row>
    <row r="89" spans="1:34">
      <c r="A89">
        <v>81</v>
      </c>
      <c r="B89">
        <v>4.5530088866450026E-21</v>
      </c>
      <c r="C89">
        <v>2.644788065518707</v>
      </c>
      <c r="D89">
        <v>2.9198231954435281</v>
      </c>
      <c r="E89">
        <v>2.8795025482541488</v>
      </c>
      <c r="F89">
        <v>3.8014480925215981</v>
      </c>
      <c r="G89">
        <v>2.6819706341877936</v>
      </c>
      <c r="H89">
        <v>3.265888471355888</v>
      </c>
      <c r="I89">
        <v>2.6675140090330873</v>
      </c>
      <c r="J89">
        <v>2.414374311989314</v>
      </c>
      <c r="K89">
        <v>3.3709207846867266</v>
      </c>
      <c r="L89">
        <v>3.1627950957094209</v>
      </c>
      <c r="N89">
        <v>72</v>
      </c>
      <c r="O89" s="6">
        <f t="shared" si="25"/>
        <v>4.3058975511823911</v>
      </c>
      <c r="P89" s="6">
        <f>_xll.PDENSITY($O$89,SimData!$C$9:$C$108,$O$12,$O$13,0)</f>
        <v>0.35572287401311009</v>
      </c>
      <c r="Q89" s="6">
        <f t="shared" si="26"/>
        <v>4.2267154751053617</v>
      </c>
      <c r="R89" s="6">
        <f>_xll.PDENSITY($Q$89,SimData!$D$9:$D$108,$Q$12,$Q$13,0)</f>
        <v>0.31123689694510681</v>
      </c>
      <c r="S89" s="6">
        <f t="shared" si="27"/>
        <v>3.8574512995568901</v>
      </c>
      <c r="T89" s="6">
        <f>_xll.PDENSITY($S$89,SimData!$E$9:$E$108,$S$12,$S$13,0)</f>
        <v>0.45096724784437708</v>
      </c>
      <c r="U89" s="6">
        <f t="shared" si="28"/>
        <v>4.1090718783768638</v>
      </c>
      <c r="V89" s="6">
        <f>_xll.PDENSITY($U$89,SimData!$F$9:$F$108,$U$12,$U$13,0)</f>
        <v>0.32537238989129441</v>
      </c>
      <c r="W89" s="6">
        <f t="shared" si="29"/>
        <v>4.0191166076843015</v>
      </c>
      <c r="X89" s="6">
        <f>_xll.PDENSITY($W$89,SimData!$G$9:$G$108,$W$12,$W$13,0)</f>
        <v>0.28170552755730444</v>
      </c>
      <c r="Y89" s="6">
        <f t="shared" si="30"/>
        <v>3.8229211005289292</v>
      </c>
      <c r="Z89" s="6">
        <f>_xll.PDENSITY($Y$89,SimData!$H$9:$H$108,$Y$12,$Y$13,0)</f>
        <v>0.4009478737556586</v>
      </c>
      <c r="AA89" s="6">
        <f t="shared" si="31"/>
        <v>3.9407730490973654</v>
      </c>
      <c r="AB89" s="6">
        <f>_xll.PDENSITY($AA$89,SimData!$I$9:$I$108,$AA$12,$AA$13,0)</f>
        <v>0.35035459940059183</v>
      </c>
      <c r="AC89" s="6">
        <f t="shared" si="32"/>
        <v>3.9189878794317283</v>
      </c>
      <c r="AD89" s="6">
        <f>_xll.PDENSITY($AC$89,SimData!$J$9:$J$108,$AC$12,$AC$13,0)</f>
        <v>0.37786152041148247</v>
      </c>
      <c r="AE89" s="6">
        <f t="shared" si="33"/>
        <v>4.425293783433311</v>
      </c>
      <c r="AF89" s="6">
        <f>_xll.PDENSITY($AE$89,SimData!$K$9:$K$108,$AE$12,$AE$13,0)</f>
        <v>0.15843801495334392</v>
      </c>
      <c r="AG89" s="6">
        <f t="shared" si="34"/>
        <v>3.7231029534790601</v>
      </c>
      <c r="AH89" s="6">
        <f>_xll.PDENSITY($AG$89,SimData!$L$9:$L$108,$AG$12,$AG$13,0)</f>
        <v>0.48835268395390391</v>
      </c>
    </row>
    <row r="90" spans="1:34">
      <c r="A90">
        <v>82</v>
      </c>
      <c r="B90">
        <v>8.5698347961931503E-7</v>
      </c>
      <c r="C90">
        <v>4.2056313953633442</v>
      </c>
      <c r="D90">
        <v>3.1453660076816652</v>
      </c>
      <c r="E90">
        <v>3.776203003568209</v>
      </c>
      <c r="F90">
        <v>2.8693361847758241</v>
      </c>
      <c r="G90">
        <v>3.394236600988596</v>
      </c>
      <c r="H90">
        <v>3.1328020288150711</v>
      </c>
      <c r="I90">
        <v>3.2907427348223934</v>
      </c>
      <c r="J90">
        <v>3.5518974996934016</v>
      </c>
      <c r="K90">
        <v>3.5047882314150041</v>
      </c>
      <c r="L90">
        <v>2.5940731477025789</v>
      </c>
      <c r="N90">
        <v>73</v>
      </c>
      <c r="O90" s="6">
        <f t="shared" si="25"/>
        <v>4.3329640198535539</v>
      </c>
      <c r="P90" s="6">
        <f>_xll.PDENSITY($O$90,SimData!$C$9:$C$108,$O$12,$O$13,0)</f>
        <v>0.34852802860424476</v>
      </c>
      <c r="Q90" s="6">
        <f t="shared" si="26"/>
        <v>4.2593198308400027</v>
      </c>
      <c r="R90" s="6">
        <f>_xll.PDENSITY($Q$90,SimData!$D$9:$D$108,$Q$12,$Q$13,0)</f>
        <v>0.2949241951480554</v>
      </c>
      <c r="S90" s="6">
        <f t="shared" si="27"/>
        <v>3.8964654176467981</v>
      </c>
      <c r="T90" s="6">
        <f>_xll.PDENSITY($S$90,SimData!$E$9:$E$108,$S$12,$S$13,0)</f>
        <v>0.4473484886933814</v>
      </c>
      <c r="U90" s="6">
        <f t="shared" si="28"/>
        <v>4.1484465868569913</v>
      </c>
      <c r="V90" s="6">
        <f>_xll.PDENSITY($U$90,SimData!$F$9:$F$108,$U$12,$U$13,0)</f>
        <v>0.302754995006209</v>
      </c>
      <c r="W90" s="6">
        <f t="shared" si="29"/>
        <v>4.051901531473403</v>
      </c>
      <c r="X90" s="6">
        <f>_xll.PDENSITY($W$90,SimData!$G$9:$G$108,$W$12,$W$13,0)</f>
        <v>0.26931678718973656</v>
      </c>
      <c r="Y90" s="6">
        <f t="shared" si="30"/>
        <v>3.8566763926077203</v>
      </c>
      <c r="Z90" s="6">
        <f>_xll.PDENSITY($Y$90,SimData!$H$9:$H$108,$Y$12,$Y$13,0)</f>
        <v>0.38612417414702144</v>
      </c>
      <c r="AA90" s="6">
        <f t="shared" si="31"/>
        <v>3.9773119779227311</v>
      </c>
      <c r="AB90" s="6">
        <f>_xll.PDENSITY($AA$90,SimData!$I$9:$I$108,$AA$12,$AA$13,0)</f>
        <v>0.33613533961882502</v>
      </c>
      <c r="AC90" s="6">
        <f t="shared" si="32"/>
        <v>3.9549893109783465</v>
      </c>
      <c r="AD90" s="6">
        <f>_xll.PDENSITY($AC$90,SimData!$J$9:$J$108,$AC$12,$AC$13,0)</f>
        <v>0.36050217493983888</v>
      </c>
      <c r="AE90" s="6">
        <f t="shared" si="33"/>
        <v>4.4625837170694229</v>
      </c>
      <c r="AF90" s="6">
        <f>_xll.PDENSITY($AE$90,SimData!$K$9:$K$108,$AE$12,$AE$13,0)</f>
        <v>0.14668274811991852</v>
      </c>
      <c r="AG90" s="6">
        <f t="shared" si="34"/>
        <v>3.7678752871119063</v>
      </c>
      <c r="AH90" s="6">
        <f>_xll.PDENSITY($AG$90,SimData!$L$9:$L$108,$AG$12,$AG$13,0)</f>
        <v>0.46553280513250578</v>
      </c>
    </row>
    <row r="91" spans="1:34">
      <c r="A91">
        <v>83</v>
      </c>
      <c r="B91">
        <v>2.6517342486918685E-20</v>
      </c>
      <c r="C91">
        <v>2.9852531810819403</v>
      </c>
      <c r="D91">
        <v>3.0776686367575934</v>
      </c>
      <c r="E91">
        <v>3.8078992927090223</v>
      </c>
      <c r="F91">
        <v>3.9757244562792167</v>
      </c>
      <c r="G91">
        <v>3.4814276544320935</v>
      </c>
      <c r="H91">
        <v>3.1538478927665898</v>
      </c>
      <c r="I91">
        <v>2.8206627629783405</v>
      </c>
      <c r="J91">
        <v>2.5537669911944612</v>
      </c>
      <c r="K91">
        <v>2.8765186556978568</v>
      </c>
      <c r="L91">
        <v>3.329785074972512</v>
      </c>
      <c r="N91">
        <v>74</v>
      </c>
      <c r="O91" s="6">
        <f t="shared" si="25"/>
        <v>4.3600304885247168</v>
      </c>
      <c r="P91" s="6">
        <f>_xll.PDENSITY($O$91,SimData!$C$9:$C$108,$O$12,$O$13,0)</f>
        <v>0.34135519465204694</v>
      </c>
      <c r="Q91" s="6">
        <f t="shared" si="26"/>
        <v>4.2919241865746436</v>
      </c>
      <c r="R91" s="6">
        <f>_xll.PDENSITY($Q$91,SimData!$D$9:$D$108,$Q$12,$Q$13,0)</f>
        <v>0.27853475093022473</v>
      </c>
      <c r="S91" s="6">
        <f t="shared" si="27"/>
        <v>3.9354795357367061</v>
      </c>
      <c r="T91" s="6">
        <f>_xll.PDENSITY($S$91,SimData!$E$9:$E$108,$S$12,$S$13,0)</f>
        <v>0.44227425238421814</v>
      </c>
      <c r="U91" s="6">
        <f t="shared" si="28"/>
        <v>4.1878212953371188</v>
      </c>
      <c r="V91" s="6">
        <f>_xll.PDENSITY($U$91,SimData!$F$9:$F$108,$U$12,$U$13,0)</f>
        <v>0.28019370738254634</v>
      </c>
      <c r="W91" s="6">
        <f t="shared" si="29"/>
        <v>4.0846864552625046</v>
      </c>
      <c r="X91" s="6">
        <f>_xll.PDENSITY($W$91,SimData!$G$9:$G$108,$W$12,$W$13,0)</f>
        <v>0.258006498940482</v>
      </c>
      <c r="Y91" s="6">
        <f t="shared" si="30"/>
        <v>3.8904316846865115</v>
      </c>
      <c r="Z91" s="6">
        <f>_xll.PDENSITY($Y$91,SimData!$H$9:$H$108,$Y$12,$Y$13,0)</f>
        <v>0.37149587656515665</v>
      </c>
      <c r="AA91" s="6">
        <f t="shared" si="31"/>
        <v>4.0138509067480967</v>
      </c>
      <c r="AB91" s="6">
        <f>_xll.PDENSITY($AA$91,SimData!$I$9:$I$108,$AA$12,$AA$13,0)</f>
        <v>0.32179739816452363</v>
      </c>
      <c r="AC91" s="6">
        <f t="shared" si="32"/>
        <v>3.9909907425249647</v>
      </c>
      <c r="AD91" s="6">
        <f>_xll.PDENSITY($AC$91,SimData!$J$9:$J$108,$AC$12,$AC$13,0)</f>
        <v>0.34213523501169341</v>
      </c>
      <c r="AE91" s="6">
        <f t="shared" si="33"/>
        <v>4.4998736507055348</v>
      </c>
      <c r="AF91" s="6">
        <f>_xll.PDENSITY($AE$91,SimData!$K$9:$K$108,$AE$12,$AE$13,0)</f>
        <v>0.13534624643813081</v>
      </c>
      <c r="AG91" s="6">
        <f t="shared" si="34"/>
        <v>3.8126476207447526</v>
      </c>
      <c r="AH91" s="6">
        <f>_xll.PDENSITY($AG$91,SimData!$L$9:$L$108,$AG$12,$AG$13,0)</f>
        <v>0.44101189385741379</v>
      </c>
    </row>
    <row r="92" spans="1:34">
      <c r="A92">
        <v>84</v>
      </c>
      <c r="B92">
        <v>9.0674718141040576E-7</v>
      </c>
      <c r="C92">
        <v>4.5364360427716761</v>
      </c>
      <c r="D92">
        <v>3.3982468071048531</v>
      </c>
      <c r="E92">
        <v>4.305225818822521</v>
      </c>
      <c r="F92">
        <v>3.3156803924618958</v>
      </c>
      <c r="G92">
        <v>3.5998216125225149</v>
      </c>
      <c r="H92">
        <v>1.6236553144640447</v>
      </c>
      <c r="I92">
        <v>3.840624008529065</v>
      </c>
      <c r="J92">
        <v>2.8163486627793164</v>
      </c>
      <c r="K92">
        <v>3.430685465395463</v>
      </c>
      <c r="L92">
        <v>2.8734439351216965</v>
      </c>
      <c r="N92">
        <v>75</v>
      </c>
      <c r="O92" s="6">
        <f t="shared" si="25"/>
        <v>4.3870969571958796</v>
      </c>
      <c r="P92" s="6">
        <f>_xll.PDENSITY($O$92,SimData!$C$9:$C$108,$O$12,$O$13,0)</f>
        <v>0.33416826257155946</v>
      </c>
      <c r="Q92" s="6">
        <f t="shared" si="26"/>
        <v>4.3245285423092845</v>
      </c>
      <c r="R92" s="6">
        <f>_xll.PDENSITY($Q$92,SimData!$D$9:$D$108,$Q$12,$Q$13,0)</f>
        <v>0.26225638790835676</v>
      </c>
      <c r="S92" s="6">
        <f t="shared" si="27"/>
        <v>3.974493653826614</v>
      </c>
      <c r="T92" s="6">
        <f>_xll.PDENSITY($S$92,SimData!$E$9:$E$108,$S$12,$S$13,0)</f>
        <v>0.43553769269699072</v>
      </c>
      <c r="U92" s="6">
        <f t="shared" si="28"/>
        <v>4.2271960038172463</v>
      </c>
      <c r="V92" s="6">
        <f>_xll.PDENSITY($U$92,SimData!$F$9:$F$108,$U$12,$U$13,0)</f>
        <v>0.25793982632574131</v>
      </c>
      <c r="W92" s="6">
        <f t="shared" si="29"/>
        <v>4.1174713790516062</v>
      </c>
      <c r="X92" s="6">
        <f>_xll.PDENSITY($W$92,SimData!$G$9:$G$108,$W$12,$W$13,0)</f>
        <v>0.24756171885905187</v>
      </c>
      <c r="Y92" s="6">
        <f t="shared" si="30"/>
        <v>3.9241869767653026</v>
      </c>
      <c r="Z92" s="6">
        <f>_xll.PDENSITY($Y$92,SimData!$H$9:$H$108,$Y$12,$Y$13,0)</f>
        <v>0.35701520720354774</v>
      </c>
      <c r="AA92" s="6">
        <f t="shared" si="31"/>
        <v>4.050389835573462</v>
      </c>
      <c r="AB92" s="6">
        <f>_xll.PDENSITY($AA$92,SimData!$I$9:$I$108,$AA$12,$AA$13,0)</f>
        <v>0.30737991681788535</v>
      </c>
      <c r="AC92" s="6">
        <f t="shared" si="32"/>
        <v>4.0269921740715828</v>
      </c>
      <c r="AD92" s="6">
        <f>_xll.PDENSITY($AC$92,SimData!$J$9:$J$108,$AC$12,$AC$13,0)</f>
        <v>0.32291992553390381</v>
      </c>
      <c r="AE92" s="6">
        <f t="shared" si="33"/>
        <v>4.5371635843416467</v>
      </c>
      <c r="AF92" s="6">
        <f>_xll.PDENSITY($AE$92,SimData!$K$9:$K$108,$AE$12,$AE$13,0)</f>
        <v>0.12436815761596018</v>
      </c>
      <c r="AG92" s="6">
        <f t="shared" si="34"/>
        <v>3.8574199543775989</v>
      </c>
      <c r="AH92" s="6">
        <f>_xll.PDENSITY($AG$92,SimData!$L$9:$L$108,$AG$12,$AG$13,0)</f>
        <v>0.4151177620548564</v>
      </c>
    </row>
    <row r="93" spans="1:34">
      <c r="A93">
        <v>85</v>
      </c>
      <c r="B93">
        <v>1.0339757656912846E-24</v>
      </c>
      <c r="C93">
        <v>4.3479232304517401</v>
      </c>
      <c r="D93">
        <v>3.9953909337063753</v>
      </c>
      <c r="E93">
        <v>3.0827283274842943</v>
      </c>
      <c r="F93">
        <v>2.6508432374716819</v>
      </c>
      <c r="G93">
        <v>4.1847352835444065</v>
      </c>
      <c r="H93">
        <v>3.0221858323236939</v>
      </c>
      <c r="I93">
        <v>3.7860685463696759</v>
      </c>
      <c r="J93">
        <v>2.7507607801007175</v>
      </c>
      <c r="K93">
        <v>3.1926022939410474</v>
      </c>
      <c r="L93">
        <v>4.0819936160594059</v>
      </c>
      <c r="N93">
        <v>76</v>
      </c>
      <c r="O93" s="6">
        <f t="shared" si="25"/>
        <v>4.4141634258670424</v>
      </c>
      <c r="P93" s="6">
        <f>_xll.PDENSITY($O$93,SimData!$C$9:$C$108,$O$12,$O$13,0)</f>
        <v>0.32692912724803985</v>
      </c>
      <c r="Q93" s="6">
        <f t="shared" si="26"/>
        <v>4.3571328980439255</v>
      </c>
      <c r="R93" s="6">
        <f>_xll.PDENSITY($Q$93,SimData!$D$9:$D$108,$Q$12,$Q$13,0)</f>
        <v>0.24628043932831437</v>
      </c>
      <c r="S93" s="6">
        <f t="shared" si="27"/>
        <v>4.0135077719165215</v>
      </c>
      <c r="T93" s="6">
        <f>_xll.PDENSITY($S$93,SimData!$E$9:$E$108,$S$12,$S$13,0)</f>
        <v>0.4269804011309653</v>
      </c>
      <c r="U93" s="6">
        <f t="shared" si="28"/>
        <v>4.2665707122973737</v>
      </c>
      <c r="V93" s="6">
        <f>_xll.PDENSITY($U$93,SimData!$F$9:$F$108,$U$12,$U$13,0)</f>
        <v>0.2362287511349902</v>
      </c>
      <c r="W93" s="6">
        <f t="shared" si="29"/>
        <v>4.1502563028407078</v>
      </c>
      <c r="X93" s="6">
        <f>_xll.PDENSITY($W$93,SimData!$G$9:$G$108,$W$12,$W$13,0)</f>
        <v>0.23774470177892976</v>
      </c>
      <c r="Y93" s="6">
        <f t="shared" si="30"/>
        <v>3.9579422688440937</v>
      </c>
      <c r="Z93" s="6">
        <f>_xll.PDENSITY($Y$93,SimData!$H$9:$H$108,$Y$12,$Y$13,0)</f>
        <v>0.34264242871055384</v>
      </c>
      <c r="AA93" s="6">
        <f t="shared" si="31"/>
        <v>4.0869287643988272</v>
      </c>
      <c r="AB93" s="6">
        <f>_xll.PDENSITY($AA$93,SimData!$I$9:$I$108,$AA$12,$AA$13,0)</f>
        <v>0.29293778349024679</v>
      </c>
      <c r="AC93" s="6">
        <f t="shared" si="32"/>
        <v>4.0629936056182014</v>
      </c>
      <c r="AD93" s="6">
        <f>_xll.PDENSITY($AC$93,SimData!$J$9:$J$108,$AC$12,$AC$13,0)</f>
        <v>0.30306941349431571</v>
      </c>
      <c r="AE93" s="6">
        <f t="shared" si="33"/>
        <v>4.5744535179777586</v>
      </c>
      <c r="AF93" s="6">
        <f>_xll.PDENSITY($AE$93,SimData!$K$9:$K$108,$AE$12,$AE$13,0)</f>
        <v>0.11371487015591586</v>
      </c>
      <c r="AG93" s="6">
        <f t="shared" si="34"/>
        <v>3.9021922880104452</v>
      </c>
      <c r="AH93" s="6">
        <f>_xll.PDENSITY($AG$93,SimData!$L$9:$L$108,$AG$12,$AG$13,0)</f>
        <v>0.38816128775309278</v>
      </c>
    </row>
    <row r="94" spans="1:34">
      <c r="A94">
        <v>86</v>
      </c>
      <c r="B94">
        <v>6.1573256846915998E-21</v>
      </c>
      <c r="C94">
        <v>3.2145320524746084</v>
      </c>
      <c r="D94">
        <v>3.3549472069741797</v>
      </c>
      <c r="E94">
        <v>3.5090066409288569</v>
      </c>
      <c r="F94">
        <v>5.2115637158204438</v>
      </c>
      <c r="G94">
        <v>2.5477556014706235</v>
      </c>
      <c r="H94">
        <v>3.9973560824418879</v>
      </c>
      <c r="I94">
        <v>1.9237559243385769</v>
      </c>
      <c r="J94">
        <v>3.2918916439436106</v>
      </c>
      <c r="K94">
        <v>2.157779811744867</v>
      </c>
      <c r="L94">
        <v>3.2654831166024922</v>
      </c>
      <c r="N94">
        <v>77</v>
      </c>
      <c r="O94" s="6">
        <f t="shared" si="25"/>
        <v>4.4412298945382052</v>
      </c>
      <c r="P94" s="6">
        <f>_xll.PDENSITY($O$94,SimData!$C$9:$C$108,$O$12,$O$13,0)</f>
        <v>0.31959928748333066</v>
      </c>
      <c r="Q94" s="6">
        <f t="shared" si="26"/>
        <v>4.3897372537785664</v>
      </c>
      <c r="R94" s="6">
        <f>_xll.PDENSITY($Q$94,SimData!$D$9:$D$108,$Q$12,$Q$13,0)</f>
        <v>0.23079212406748303</v>
      </c>
      <c r="S94" s="6">
        <f t="shared" si="27"/>
        <v>4.052521890006429</v>
      </c>
      <c r="T94" s="6">
        <f>_xll.PDENSITY($S$94,SimData!$E$9:$E$108,$S$12,$S$13,0)</f>
        <v>0.41649949524365959</v>
      </c>
      <c r="U94" s="6">
        <f t="shared" si="28"/>
        <v>4.3059454207775012</v>
      </c>
      <c r="V94" s="6">
        <f>_xll.PDENSITY($U$94,SimData!$F$9:$F$108,$U$12,$U$13,0)</f>
        <v>0.21527507076321278</v>
      </c>
      <c r="W94" s="6">
        <f t="shared" si="29"/>
        <v>4.1830412266298094</v>
      </c>
      <c r="X94" s="6">
        <f>_xll.PDENSITY($W$94,SimData!$G$9:$G$108,$W$12,$W$13,0)</f>
        <v>0.22831238388673708</v>
      </c>
      <c r="Y94" s="6">
        <f t="shared" si="30"/>
        <v>3.9916975609228849</v>
      </c>
      <c r="Z94" s="6">
        <f>_xll.PDENSITY($Y$94,SimData!$H$9:$H$108,$Y$12,$Y$13,0)</f>
        <v>0.32835246219013231</v>
      </c>
      <c r="AA94" s="6">
        <f t="shared" si="31"/>
        <v>4.1234676932241925</v>
      </c>
      <c r="AB94" s="6">
        <f>_xll.PDENSITY($AA$94,SimData!$I$9:$I$108,$AA$12,$AA$13,0)</f>
        <v>0.27853775334889236</v>
      </c>
      <c r="AC94" s="6">
        <f t="shared" si="32"/>
        <v>4.0989950371648201</v>
      </c>
      <c r="AD94" s="6">
        <f>_xll.PDENSITY($AC$94,SimData!$J$9:$J$108,$AC$12,$AC$13,0)</f>
        <v>0.28284259553762869</v>
      </c>
      <c r="AE94" s="6">
        <f t="shared" si="33"/>
        <v>4.6117434516138704</v>
      </c>
      <c r="AF94" s="6">
        <f>_xll.PDENSITY($AE$94,SimData!$K$9:$K$108,$AE$12,$AE$13,0)</f>
        <v>0.10338158546488269</v>
      </c>
      <c r="AG94" s="6">
        <f t="shared" si="34"/>
        <v>3.9469646216432914</v>
      </c>
      <c r="AH94" s="6">
        <f>_xll.PDENSITY($AG$94,SimData!$L$9:$L$108,$AG$12,$AG$13,0)</f>
        <v>0.36044190305807716</v>
      </c>
    </row>
    <row r="95" spans="1:34">
      <c r="A95">
        <v>87</v>
      </c>
      <c r="B95">
        <v>3.6809537258609732E-23</v>
      </c>
      <c r="C95">
        <v>3.1124024343593004</v>
      </c>
      <c r="D95">
        <v>4.0300777852694916</v>
      </c>
      <c r="E95">
        <v>2.9755433999200975</v>
      </c>
      <c r="F95">
        <v>3.4490912654464743</v>
      </c>
      <c r="G95">
        <v>3.1630156644564051</v>
      </c>
      <c r="H95">
        <v>2.408487382094775</v>
      </c>
      <c r="I95">
        <v>3.3591079435744096</v>
      </c>
      <c r="J95">
        <v>2.9417215933207697</v>
      </c>
      <c r="K95">
        <v>3.4239286030857263</v>
      </c>
      <c r="L95">
        <v>3.2483081832162828</v>
      </c>
      <c r="N95">
        <v>78</v>
      </c>
      <c r="O95" s="6">
        <f t="shared" si="25"/>
        <v>4.468296363209368</v>
      </c>
      <c r="P95" s="6">
        <f>_xll.PDENSITY($O$95,SimData!$C$9:$C$108,$O$12,$O$13,0)</f>
        <v>0.31214152559364106</v>
      </c>
      <c r="Q95" s="6">
        <f t="shared" si="26"/>
        <v>4.4223416095132073</v>
      </c>
      <c r="R95" s="6">
        <f>_xll.PDENSITY($Q$95,SimData!$D$9:$D$108,$Q$12,$Q$13,0)</f>
        <v>0.21596179570899859</v>
      </c>
      <c r="S95" s="6">
        <f t="shared" si="27"/>
        <v>4.0915360080963366</v>
      </c>
      <c r="T95" s="6">
        <f>_xll.PDENSITY($S$95,SimData!$E$9:$E$108,$S$12,$S$13,0)</f>
        <v>0.40405299192860078</v>
      </c>
      <c r="U95" s="6">
        <f t="shared" si="28"/>
        <v>4.3453201292576287</v>
      </c>
      <c r="V95" s="6">
        <f>_xll.PDENSITY($U$95,SimData!$F$9:$F$108,$U$12,$U$13,0)</f>
        <v>0.19526892624109404</v>
      </c>
      <c r="W95" s="6">
        <f t="shared" si="29"/>
        <v>4.215826150418911</v>
      </c>
      <c r="X95" s="6">
        <f>_xll.PDENSITY($W$95,SimData!$G$9:$G$108,$W$12,$W$13,0)</f>
        <v>0.21903590532569012</v>
      </c>
      <c r="Y95" s="6">
        <f t="shared" si="30"/>
        <v>4.025452853001676</v>
      </c>
      <c r="Z95" s="6">
        <f>_xll.PDENSITY($Y$95,SimData!$H$9:$H$108,$Y$12,$Y$13,0)</f>
        <v>0.31413883419585786</v>
      </c>
      <c r="AA95" s="6">
        <f t="shared" si="31"/>
        <v>4.1600066220495577</v>
      </c>
      <c r="AB95" s="6">
        <f>_xll.PDENSITY($AA$95,SimData!$I$9:$I$108,$AA$12,$AA$13,0)</f>
        <v>0.26425323273084905</v>
      </c>
      <c r="AC95" s="6">
        <f t="shared" si="32"/>
        <v>4.1349964687114387</v>
      </c>
      <c r="AD95" s="6">
        <f>_xll.PDENSITY($AC$95,SimData!$J$9:$J$108,$AC$12,$AC$13,0)</f>
        <v>0.26253142320359946</v>
      </c>
      <c r="AE95" s="6">
        <f t="shared" si="33"/>
        <v>4.6490333852499823</v>
      </c>
      <c r="AF95" s="6">
        <f>_xll.PDENSITY($AE$95,SimData!$K$9:$K$108,$AE$12,$AE$13,0)</f>
        <v>9.3390689675852206E-2</v>
      </c>
      <c r="AG95" s="6">
        <f t="shared" si="34"/>
        <v>3.9917369552761377</v>
      </c>
      <c r="AH95" s="6">
        <f>_xll.PDENSITY($AG$95,SimData!$L$9:$L$108,$AG$12,$AG$13,0)</f>
        <v>0.33226010010970181</v>
      </c>
    </row>
    <row r="96" spans="1:34">
      <c r="A96">
        <v>88</v>
      </c>
      <c r="B96">
        <v>2.5812001442691655E-18</v>
      </c>
      <c r="C96">
        <v>3.1265060713264305</v>
      </c>
      <c r="D96">
        <v>4.5368828978253903</v>
      </c>
      <c r="E96">
        <v>4.0165896238116563</v>
      </c>
      <c r="F96">
        <v>2.8577216354827488</v>
      </c>
      <c r="G96">
        <v>3.3223320200154669</v>
      </c>
      <c r="H96">
        <v>3.4497844042198738</v>
      </c>
      <c r="I96">
        <v>3.2050809075198639</v>
      </c>
      <c r="J96">
        <v>2.7278989721975417</v>
      </c>
      <c r="K96">
        <v>3.6994857872742282</v>
      </c>
      <c r="L96">
        <v>2.9088234955924772</v>
      </c>
      <c r="N96">
        <v>79</v>
      </c>
      <c r="O96" s="6">
        <f t="shared" si="25"/>
        <v>4.4953628318805308</v>
      </c>
      <c r="P96" s="6">
        <f>_xll.PDENSITY($O$96,SimData!$C$9:$C$108,$O$12,$O$13,0)</f>
        <v>0.30452154903440282</v>
      </c>
      <c r="Q96" s="6">
        <f t="shared" si="26"/>
        <v>4.4549459652478482</v>
      </c>
      <c r="R96" s="6">
        <f>_xll.PDENSITY($Q$96,SimData!$D$9:$D$108,$Q$12,$Q$13,0)</f>
        <v>0.20193752338558832</v>
      </c>
      <c r="S96" s="6">
        <f t="shared" si="27"/>
        <v>4.1305501261862441</v>
      </c>
      <c r="T96" s="6">
        <f>_xll.PDENSITY($S$96,SimData!$E$9:$E$108,$S$12,$S$13,0)</f>
        <v>0.38966331682197003</v>
      </c>
      <c r="U96" s="6">
        <f t="shared" si="28"/>
        <v>4.3846948377377561</v>
      </c>
      <c r="V96" s="6">
        <f>_xll.PDENSITY($U$96,SimData!$F$9:$F$108,$U$12,$U$13,0)</f>
        <v>0.17637353412820003</v>
      </c>
      <c r="W96" s="6">
        <f t="shared" si="29"/>
        <v>4.2486110742080125</v>
      </c>
      <c r="X96" s="6">
        <f>_xll.PDENSITY($W$96,SimData!$G$9:$G$108,$W$12,$W$13,0)</f>
        <v>0.20971816024115816</v>
      </c>
      <c r="Y96" s="6">
        <f t="shared" si="30"/>
        <v>4.0592081450804676</v>
      </c>
      <c r="Z96" s="6">
        <f>_xll.PDENSITY($Y$96,SimData!$H$9:$H$108,$Y$12,$Y$13,0)</f>
        <v>0.3000148660002423</v>
      </c>
      <c r="AA96" s="6">
        <f t="shared" si="31"/>
        <v>4.196545550874923</v>
      </c>
      <c r="AB96" s="6">
        <f>_xll.PDENSITY($AA$96,SimData!$I$9:$I$108,$AA$12,$AA$13,0)</f>
        <v>0.25015856493354671</v>
      </c>
      <c r="AC96" s="6">
        <f t="shared" si="32"/>
        <v>4.1709979002580573</v>
      </c>
      <c r="AD96" s="6">
        <f>_xll.PDENSITY($AC$96,SimData!$J$9:$J$108,$AC$12,$AC$13,0)</f>
        <v>0.24244479715661507</v>
      </c>
      <c r="AE96" s="6">
        <f t="shared" si="33"/>
        <v>4.6863233188860942</v>
      </c>
      <c r="AF96" s="6">
        <f>_xll.PDENSITY($AE$96,SimData!$K$9:$K$108,$AE$12,$AE$13,0)</f>
        <v>8.3787157774699542E-2</v>
      </c>
      <c r="AG96" s="6">
        <f t="shared" si="34"/>
        <v>4.0365092889089835</v>
      </c>
      <c r="AH96" s="6">
        <f>_xll.PDENSITY($AG$96,SimData!$L$9:$L$108,$AG$12,$AG$13,0)</f>
        <v>0.30393186911436676</v>
      </c>
    </row>
    <row r="97" spans="1:34">
      <c r="A97">
        <v>89</v>
      </c>
      <c r="B97">
        <v>5.063692419791232E-13</v>
      </c>
      <c r="C97">
        <v>3.5335050284440075</v>
      </c>
      <c r="D97">
        <v>4.0850092113092247</v>
      </c>
      <c r="E97">
        <v>4.5378177518599347</v>
      </c>
      <c r="F97">
        <v>2.3979072894809668</v>
      </c>
      <c r="G97">
        <v>2.8911280992583843</v>
      </c>
      <c r="H97">
        <v>3.1986043499660259</v>
      </c>
      <c r="I97">
        <v>3.3275246346127929</v>
      </c>
      <c r="J97">
        <v>2.7263743013360182</v>
      </c>
      <c r="K97">
        <v>4.030038538867398</v>
      </c>
      <c r="L97">
        <v>2.8046399512795901</v>
      </c>
      <c r="N97">
        <v>80</v>
      </c>
      <c r="O97" s="6">
        <f t="shared" si="25"/>
        <v>4.5224293005516936</v>
      </c>
      <c r="P97" s="6">
        <f>_xll.PDENSITY($O$97,SimData!$C$9:$C$108,$O$12,$O$13,0)</f>
        <v>0.29670948155992372</v>
      </c>
      <c r="Q97" s="6">
        <f t="shared" si="26"/>
        <v>4.4875503209824892</v>
      </c>
      <c r="R97" s="6">
        <f>_xll.PDENSITY($Q$97,SimData!$D$9:$D$108,$Q$12,$Q$13,0)</f>
        <v>0.18883929529263668</v>
      </c>
      <c r="S97" s="6">
        <f t="shared" si="27"/>
        <v>4.1695642442761516</v>
      </c>
      <c r="T97" s="6">
        <f>_xll.PDENSITY($S$97,SimData!$E$9:$E$108,$S$12,$S$13,0)</f>
        <v>0.37341871332985338</v>
      </c>
      <c r="U97" s="6">
        <f t="shared" si="28"/>
        <v>4.4240695462178836</v>
      </c>
      <c r="V97" s="6">
        <f>_xll.PDENSITY($U$97,SimData!$F$9:$F$108,$U$12,$U$13,0)</f>
        <v>0.15872363211940102</v>
      </c>
      <c r="W97" s="6">
        <f t="shared" si="29"/>
        <v>4.2813959979971141</v>
      </c>
      <c r="X97" s="6">
        <f>_xll.PDENSITY($W$97,SimData!$G$9:$G$108,$W$12,$W$13,0)</f>
        <v>0.20020766153470282</v>
      </c>
      <c r="Y97" s="6">
        <f t="shared" si="30"/>
        <v>4.0929634371592591</v>
      </c>
      <c r="Z97" s="6">
        <f>_xll.PDENSITY($Y$97,SimData!$H$9:$H$108,$Y$12,$Y$13,0)</f>
        <v>0.2860122653150754</v>
      </c>
      <c r="AA97" s="6">
        <f t="shared" si="31"/>
        <v>4.2330844797002882</v>
      </c>
      <c r="AB97" s="6">
        <f>_xll.PDENSITY($AA$97,SimData!$I$9:$I$108,$AA$12,$AA$13,0)</f>
        <v>0.23632362873866178</v>
      </c>
      <c r="AC97" s="6">
        <f t="shared" si="32"/>
        <v>4.2069993318046759</v>
      </c>
      <c r="AD97" s="6">
        <f>_xll.PDENSITY($AC$97,SimData!$J$9:$J$108,$AC$12,$AC$13,0)</f>
        <v>0.2228904643552129</v>
      </c>
      <c r="AE97" s="6">
        <f t="shared" si="33"/>
        <v>4.7236132525222061</v>
      </c>
      <c r="AF97" s="6">
        <f>_xll.PDENSITY($AE$97,SimData!$K$9:$K$108,$AE$12,$AE$13,0)</f>
        <v>7.4631967512391859E-2</v>
      </c>
      <c r="AG97" s="6">
        <f t="shared" si="34"/>
        <v>4.0812816225418294</v>
      </c>
      <c r="AH97" s="6">
        <f>_xll.PDENSITY($AG$97,SimData!$L$9:$L$108,$AG$12,$AG$13,0)</f>
        <v>0.27579962150961346</v>
      </c>
    </row>
    <row r="98" spans="1:34">
      <c r="A98">
        <v>90</v>
      </c>
      <c r="B98">
        <v>2.2747466845208261E-23</v>
      </c>
      <c r="C98">
        <v>2.8232594395610366</v>
      </c>
      <c r="D98">
        <v>4.5468501148172225</v>
      </c>
      <c r="E98">
        <v>3.1723612346948871</v>
      </c>
      <c r="F98">
        <v>3.2399240227260711</v>
      </c>
      <c r="G98">
        <v>2.7537532160624103</v>
      </c>
      <c r="H98">
        <v>3.2803731636133713</v>
      </c>
      <c r="I98">
        <v>4.3600033520798096</v>
      </c>
      <c r="J98">
        <v>3.2440147525539329</v>
      </c>
      <c r="K98">
        <v>3.3588088235911777</v>
      </c>
      <c r="L98">
        <v>3.3915659201436461</v>
      </c>
      <c r="N98">
        <v>81</v>
      </c>
      <c r="O98" s="6">
        <f t="shared" si="25"/>
        <v>4.5494957692228564</v>
      </c>
      <c r="P98" s="6">
        <f>_xll.PDENSITY($O$98,SimData!$C$9:$C$108,$O$12,$O$13,0)</f>
        <v>0.28868110788643059</v>
      </c>
      <c r="Q98" s="6">
        <f t="shared" si="26"/>
        <v>4.5201546767171301</v>
      </c>
      <c r="R98" s="6">
        <f>_xll.PDENSITY($Q$98,SimData!$D$9:$D$108,$Q$12,$Q$13,0)</f>
        <v>0.17675497920744473</v>
      </c>
      <c r="S98" s="6">
        <f t="shared" si="27"/>
        <v>4.2085783623660591</v>
      </c>
      <c r="T98" s="6">
        <f>_xll.PDENSITY($S$98,SimData!$E$9:$E$108,$S$12,$S$13,0)</f>
        <v>0.3554722607303008</v>
      </c>
      <c r="U98" s="6">
        <f t="shared" si="28"/>
        <v>4.4634442546980111</v>
      </c>
      <c r="V98" s="6">
        <f>_xll.PDENSITY($U$98,SimData!$F$9:$F$108,$U$12,$U$13,0)</f>
        <v>0.14242455237727519</v>
      </c>
      <c r="W98" s="6">
        <f t="shared" si="29"/>
        <v>4.3141809217862157</v>
      </c>
      <c r="X98" s="6">
        <f>_xll.PDENSITY($W$98,SimData!$G$9:$G$108,$W$12,$W$13,0)</f>
        <v>0.19040750302660109</v>
      </c>
      <c r="Y98" s="6">
        <f t="shared" si="30"/>
        <v>4.1267187292380507</v>
      </c>
      <c r="Z98" s="6">
        <f>_xll.PDENSITY($Y$98,SimData!$H$9:$H$108,$Y$12,$Y$13,0)</f>
        <v>0.27217750086973541</v>
      </c>
      <c r="AA98" s="6">
        <f t="shared" si="31"/>
        <v>4.2696234085256535</v>
      </c>
      <c r="AB98" s="6">
        <f>_xll.PDENSITY($AA$98,SimData!$I$9:$I$108,$AA$12,$AA$13,0)</f>
        <v>0.22280941953218952</v>
      </c>
      <c r="AC98" s="6">
        <f t="shared" si="32"/>
        <v>4.2430007633512945</v>
      </c>
      <c r="AD98" s="6">
        <f>_xll.PDENSITY($AC$98,SimData!$J$9:$J$108,$AC$12,$AC$13,0)</f>
        <v>0.20415659117203605</v>
      </c>
      <c r="AE98" s="6">
        <f t="shared" si="33"/>
        <v>4.760903186158318</v>
      </c>
      <c r="AF98" s="6">
        <f>_xll.PDENSITY($AE$98,SimData!$K$9:$K$108,$AE$12,$AE$13,0)</f>
        <v>6.5994569309580711E-2</v>
      </c>
      <c r="AG98" s="6">
        <f t="shared" si="34"/>
        <v>4.1260539561746752</v>
      </c>
      <c r="AH98" s="6">
        <f>_xll.PDENSITY($AG$98,SimData!$L$9:$L$108,$AG$12,$AG$13,0)</f>
        <v>0.24823497075148845</v>
      </c>
    </row>
    <row r="99" spans="1:34">
      <c r="A99">
        <v>91</v>
      </c>
      <c r="B99">
        <v>8.9924522621168177E-14</v>
      </c>
      <c r="C99">
        <v>2.543808488836909</v>
      </c>
      <c r="D99">
        <v>3.4439416083056074</v>
      </c>
      <c r="E99">
        <v>4.18358028795463</v>
      </c>
      <c r="F99">
        <v>2.5329497769477087</v>
      </c>
      <c r="G99">
        <v>3.2247555618871857</v>
      </c>
      <c r="H99">
        <v>3.5310340302053254</v>
      </c>
      <c r="I99">
        <v>1.3478107062153177</v>
      </c>
      <c r="J99">
        <v>2.804747396344708</v>
      </c>
      <c r="K99">
        <v>2.2108544886817869</v>
      </c>
      <c r="L99">
        <v>2.5498271661196545</v>
      </c>
      <c r="N99">
        <v>82</v>
      </c>
      <c r="O99" s="6">
        <f t="shared" si="25"/>
        <v>4.5765622378940192</v>
      </c>
      <c r="P99" s="6">
        <f>_xll.PDENSITY($O$99,SimData!$C$9:$C$108,$O$12,$O$13,0)</f>
        <v>0.28041880079714077</v>
      </c>
      <c r="Q99" s="6">
        <f t="shared" si="26"/>
        <v>4.552759032451771</v>
      </c>
      <c r="R99" s="6">
        <f>_xll.PDENSITY($Q$99,SimData!$D$9:$D$108,$Q$12,$Q$13,0)</f>
        <v>0.16573804467138376</v>
      </c>
      <c r="S99" s="6">
        <f t="shared" si="27"/>
        <v>4.2475924804559666</v>
      </c>
      <c r="T99" s="6">
        <f>_xll.PDENSITY($S$99,SimData!$E$9:$E$108,$S$12,$S$13,0)</f>
        <v>0.33603821451815946</v>
      </c>
      <c r="U99" s="6">
        <f t="shared" si="28"/>
        <v>4.5028189631781386</v>
      </c>
      <c r="V99" s="6">
        <f>_xll.PDENSITY($U$99,SimData!$F$9:$F$108,$U$12,$U$13,0)</f>
        <v>0.12755164834134489</v>
      </c>
      <c r="W99" s="6">
        <f t="shared" si="29"/>
        <v>4.3469658455753173</v>
      </c>
      <c r="X99" s="6">
        <f>_xll.PDENSITY($W$99,SimData!$G$9:$G$108,$W$12,$W$13,0)</f>
        <v>0.1802788160116032</v>
      </c>
      <c r="Y99" s="6">
        <f t="shared" si="30"/>
        <v>4.1604740213168423</v>
      </c>
      <c r="Z99" s="6">
        <f>_xll.PDENSITY($Y$99,SimData!$H$9:$H$108,$Y$12,$Y$13,0)</f>
        <v>0.25856652270966674</v>
      </c>
      <c r="AA99" s="6">
        <f t="shared" si="31"/>
        <v>4.3061623373510187</v>
      </c>
      <c r="AB99" s="6">
        <f>_xll.PDENSITY($AA$99,SimData!$I$9:$I$108,$AA$12,$AA$13,0)</f>
        <v>0.20966506257258744</v>
      </c>
      <c r="AC99" s="6">
        <f t="shared" si="32"/>
        <v>4.2790021948979131</v>
      </c>
      <c r="AD99" s="6">
        <f>_xll.PDENSITY($AC$99,SimData!$J$9:$J$108,$AC$12,$AC$13,0)</f>
        <v>0.18649472635955777</v>
      </c>
      <c r="AE99" s="6">
        <f t="shared" si="33"/>
        <v>4.7981931197944299</v>
      </c>
      <c r="AF99" s="6">
        <f>_xll.PDENSITY($AE$99,SimData!$K$9:$K$108,$AE$12,$AE$13,0)</f>
        <v>5.7945370069348551E-2</v>
      </c>
      <c r="AG99" s="6">
        <f t="shared" si="34"/>
        <v>4.170826289807521</v>
      </c>
      <c r="AH99" s="6">
        <f>_xll.PDENSITY($AG$99,SimData!$L$9:$L$108,$AG$12,$AG$13,0)</f>
        <v>0.22163066331616796</v>
      </c>
    </row>
    <row r="100" spans="1:34">
      <c r="A100">
        <v>92</v>
      </c>
      <c r="B100">
        <v>6.1635295392857475E-21</v>
      </c>
      <c r="C100">
        <v>4.1272660225442985</v>
      </c>
      <c r="D100">
        <v>4.2731579712488683</v>
      </c>
      <c r="E100">
        <v>3.0520455963380968</v>
      </c>
      <c r="F100">
        <v>2.7407918733597203</v>
      </c>
      <c r="G100">
        <v>3.5521493619542706</v>
      </c>
      <c r="H100">
        <v>3.2194956699032229</v>
      </c>
      <c r="I100">
        <v>4.7004265659780247</v>
      </c>
      <c r="J100">
        <v>1.3628862396218346</v>
      </c>
      <c r="K100">
        <v>3.3127232523964603</v>
      </c>
      <c r="L100">
        <v>2.5323163919736316</v>
      </c>
      <c r="N100">
        <v>83</v>
      </c>
      <c r="O100" s="6">
        <f t="shared" si="25"/>
        <v>4.603628706565182</v>
      </c>
      <c r="P100" s="6">
        <f>_xll.PDENSITY($O$100,SimData!$C$9:$C$108,$O$12,$O$13,0)</f>
        <v>0.27191209003288896</v>
      </c>
      <c r="Q100" s="6">
        <f t="shared" si="26"/>
        <v>4.585363388186412</v>
      </c>
      <c r="R100" s="6">
        <f>_xll.PDENSITY($Q$100,SimData!$D$9:$D$108,$Q$12,$Q$13,0)</f>
        <v>0.15580695665702352</v>
      </c>
      <c r="S100" s="6">
        <f t="shared" si="27"/>
        <v>4.2866065985458741</v>
      </c>
      <c r="T100" s="6">
        <f>_xll.PDENSITY($S$100,SimData!$E$9:$E$108,$S$12,$S$13,0)</f>
        <v>0.31538545908960908</v>
      </c>
      <c r="U100" s="6">
        <f t="shared" si="28"/>
        <v>4.542193671658266</v>
      </c>
      <c r="V100" s="6">
        <f>_xll.PDENSITY($U$100,SimData!$F$9:$F$108,$U$12,$U$13,0)</f>
        <v>0.11414988654124786</v>
      </c>
      <c r="W100" s="6">
        <f t="shared" si="29"/>
        <v>4.3797507693644189</v>
      </c>
      <c r="X100" s="6">
        <f>_xll.PDENSITY($W$100,SimData!$G$9:$G$108,$W$12,$W$13,0)</f>
        <v>0.16983876356575728</v>
      </c>
      <c r="Y100" s="6">
        <f t="shared" si="30"/>
        <v>4.1942293133956339</v>
      </c>
      <c r="Z100" s="6">
        <f>_xll.PDENSITY($Y$100,SimData!$H$9:$H$108,$Y$12,$Y$13,0)</f>
        <v>0.24523852076405259</v>
      </c>
      <c r="AA100" s="6">
        <f t="shared" si="31"/>
        <v>4.342701266176384</v>
      </c>
      <c r="AB100" s="6">
        <f>_xll.PDENSITY($AA$100,SimData!$I$9:$I$108,$AA$12,$AA$13,0)</f>
        <v>0.19692645087690772</v>
      </c>
      <c r="AC100" s="6">
        <f t="shared" si="32"/>
        <v>4.3150036264445317</v>
      </c>
      <c r="AD100" s="6">
        <f>_xll.PDENSITY($AC$100,SimData!$J$9:$J$108,$AC$12,$AC$13,0)</f>
        <v>0.17010570435156946</v>
      </c>
      <c r="AE100" s="6">
        <f t="shared" si="33"/>
        <v>4.8354830534305417</v>
      </c>
      <c r="AF100" s="6">
        <f>_xll.PDENSITY($AE$100,SimData!$K$9:$K$108,$AE$12,$AE$13,0)</f>
        <v>5.0548986229543298E-2</v>
      </c>
      <c r="AG100" s="6">
        <f t="shared" si="34"/>
        <v>4.2155986234403668</v>
      </c>
      <c r="AH100" s="6">
        <f>_xll.PDENSITY($AG$100,SimData!$L$9:$L$108,$AG$12,$AG$13,0)</f>
        <v>0.19638162126721409</v>
      </c>
    </row>
    <row r="101" spans="1:34">
      <c r="A101">
        <v>93</v>
      </c>
      <c r="B101">
        <v>1.158735281579595E-20</v>
      </c>
      <c r="C101">
        <v>2.6073997657349746</v>
      </c>
      <c r="D101">
        <v>5.1396374356752892</v>
      </c>
      <c r="E101">
        <v>3.0411446665405797</v>
      </c>
      <c r="F101">
        <v>4.2491994136803104</v>
      </c>
      <c r="G101">
        <v>2.4296970159005582</v>
      </c>
      <c r="H101">
        <v>3.7040011816317953</v>
      </c>
      <c r="I101">
        <v>2.7950850598966124</v>
      </c>
      <c r="J101">
        <v>2.7047731645976731</v>
      </c>
      <c r="K101">
        <v>2.1439552904156352</v>
      </c>
      <c r="L101">
        <v>3.0226254823403913</v>
      </c>
      <c r="N101">
        <v>84</v>
      </c>
      <c r="O101" s="6">
        <f t="shared" si="25"/>
        <v>4.6306951752363448</v>
      </c>
      <c r="P101" s="6">
        <f>_xll.PDENSITY($O$101,SimData!$C$9:$C$108,$O$12,$O$13,0)</f>
        <v>0.26315786469101943</v>
      </c>
      <c r="Q101" s="6">
        <f t="shared" si="26"/>
        <v>4.6179677439210529</v>
      </c>
      <c r="R101" s="6">
        <f>_xll.PDENSITY($Q$101,SimData!$D$9:$D$108,$Q$12,$Q$13,0)</f>
        <v>0.14694609095193079</v>
      </c>
      <c r="S101" s="6">
        <f t="shared" si="27"/>
        <v>4.3256207166357816</v>
      </c>
      <c r="T101" s="6">
        <f>_xll.PDENSITY($S$101,SimData!$E$9:$E$108,$S$12,$S$13,0)</f>
        <v>0.2938280172773835</v>
      </c>
      <c r="U101" s="6">
        <f t="shared" si="28"/>
        <v>4.5815683801383935</v>
      </c>
      <c r="V101" s="6">
        <f>_xll.PDENSITY($U$101,SimData!$F$9:$F$108,$U$12,$U$13,0)</f>
        <v>0.10223354429328073</v>
      </c>
      <c r="W101" s="6">
        <f t="shared" si="29"/>
        <v>4.4125356931535205</v>
      </c>
      <c r="X101" s="6">
        <f>_xll.PDENSITY($W$101,SimData!$G$9:$G$108,$W$12,$W$13,0)</f>
        <v>0.15915370924727104</v>
      </c>
      <c r="Y101" s="6">
        <f t="shared" si="30"/>
        <v>4.2279846054744255</v>
      </c>
      <c r="Z101" s="6">
        <f>_xll.PDENSITY($Y$101,SimData!$H$9:$H$108,$Y$12,$Y$13,0)</f>
        <v>0.23224947813540447</v>
      </c>
      <c r="AA101" s="6">
        <f t="shared" si="31"/>
        <v>4.3792401950017492</v>
      </c>
      <c r="AB101" s="6">
        <f>_xll.PDENSITY($AA$101,SimData!$I$9:$I$108,$AA$12,$AA$13,0)</f>
        <v>0.18461644985761164</v>
      </c>
      <c r="AC101" s="6">
        <f t="shared" si="32"/>
        <v>4.3510050579911503</v>
      </c>
      <c r="AD101" s="6">
        <f>_xll.PDENSITY($AC$101,SimData!$J$9:$J$108,$AC$12,$AC$13,0)</f>
        <v>0.15512969580825345</v>
      </c>
      <c r="AE101" s="6">
        <f t="shared" si="33"/>
        <v>4.8727729870666536</v>
      </c>
      <c r="AF101" s="6">
        <f>_xll.PDENSITY($AE$101,SimData!$K$9:$K$108,$AE$12,$AE$13,0)</f>
        <v>4.3858759616745978E-2</v>
      </c>
      <c r="AG101" s="6">
        <f t="shared" si="34"/>
        <v>4.2603709570732127</v>
      </c>
      <c r="AH101" s="6">
        <f>_xll.PDENSITY($AG$101,SimData!$L$9:$L$108,$AG$12,$AG$13,0)</f>
        <v>0.17285786772899878</v>
      </c>
    </row>
    <row r="102" spans="1:34">
      <c r="A102">
        <v>94</v>
      </c>
      <c r="B102">
        <v>5.6726756312526137E-13</v>
      </c>
      <c r="C102">
        <v>3.7704101939325683</v>
      </c>
      <c r="D102">
        <v>2.6226906606137903</v>
      </c>
      <c r="E102">
        <v>3.1731264249629807</v>
      </c>
      <c r="F102">
        <v>3.6189299285241678</v>
      </c>
      <c r="G102">
        <v>2.5068122520559677</v>
      </c>
      <c r="H102">
        <v>2.5214809909838327</v>
      </c>
      <c r="I102">
        <v>3.0724640927774769</v>
      </c>
      <c r="J102">
        <v>2.7034691549941297</v>
      </c>
      <c r="K102">
        <v>3.8428482552638008</v>
      </c>
      <c r="L102">
        <v>3.1181813351668204</v>
      </c>
      <c r="N102">
        <v>85</v>
      </c>
      <c r="O102" s="6">
        <f t="shared" si="25"/>
        <v>4.6577616439075076</v>
      </c>
      <c r="P102" s="6">
        <f>_xll.PDENSITY($O$102,SimData!$C$9:$C$108,$O$12,$O$13,0)</f>
        <v>0.25416023175189489</v>
      </c>
      <c r="Q102" s="6">
        <f t="shared" si="26"/>
        <v>4.6505720996556938</v>
      </c>
      <c r="R102" s="6">
        <f>_xll.PDENSITY($Q$102,SimData!$D$9:$D$108,$Q$12,$Q$13,0)</f>
        <v>0.13910799142451341</v>
      </c>
      <c r="S102" s="6">
        <f t="shared" si="27"/>
        <v>4.3646348347256891</v>
      </c>
      <c r="T102" s="6">
        <f>_xll.PDENSITY($S$102,SimData!$E$9:$E$108,$S$12,$S$13,0)</f>
        <v>0.27171278450235314</v>
      </c>
      <c r="U102" s="6">
        <f t="shared" si="28"/>
        <v>4.620943088618521</v>
      </c>
      <c r="V102" s="6">
        <f>_xll.PDENSITY($U$102,SimData!$F$9:$F$108,$U$12,$U$13,0)</f>
        <v>9.1786097412043924E-2</v>
      </c>
      <c r="W102" s="6">
        <f t="shared" si="29"/>
        <v>4.445320616942622</v>
      </c>
      <c r="X102" s="6">
        <f>_xll.PDENSITY($W$102,SimData!$G$9:$G$108,$W$12,$W$13,0)</f>
        <v>0.14832866471062447</v>
      </c>
      <c r="Y102" s="6">
        <f t="shared" si="30"/>
        <v>4.261739897553217</v>
      </c>
      <c r="Z102" s="6">
        <f>_xll.PDENSITY($Y$102,SimData!$H$9:$H$108,$Y$12,$Y$13,0)</f>
        <v>0.21964626513016944</v>
      </c>
      <c r="AA102" s="6">
        <f t="shared" si="31"/>
        <v>4.4157791238271145</v>
      </c>
      <c r="AB102" s="6">
        <f>_xll.PDENSITY($AA$102,SimData!$I$9:$I$108,$AA$12,$AA$13,0)</f>
        <v>0.17274640430645888</v>
      </c>
      <c r="AC102" s="6">
        <f t="shared" si="32"/>
        <v>4.3870064895377689</v>
      </c>
      <c r="AD102" s="6">
        <f>_xll.PDENSITY($AC$102,SimData!$J$9:$J$108,$AC$12,$AC$13,0)</f>
        <v>0.14164113899884803</v>
      </c>
      <c r="AE102" s="6">
        <f t="shared" si="33"/>
        <v>4.9100629207027655</v>
      </c>
      <c r="AF102" s="6">
        <f>_xll.PDENSITY($AE$102,SimData!$K$9:$K$108,$AE$12,$AE$13,0)</f>
        <v>3.7912764074841773E-2</v>
      </c>
      <c r="AG102" s="6">
        <f t="shared" si="34"/>
        <v>4.3051432907060585</v>
      </c>
      <c r="AH102" s="6">
        <f>_xll.PDENSITY($AG$102,SimData!$L$9:$L$108,$AG$12,$AG$13,0)</f>
        <v>0.15137432476554996</v>
      </c>
    </row>
    <row r="103" spans="1:34">
      <c r="A103">
        <v>95</v>
      </c>
      <c r="B103">
        <v>6.0794903012186953E-13</v>
      </c>
      <c r="C103">
        <v>3.0228371170387254</v>
      </c>
      <c r="D103">
        <v>4.1809688928664483</v>
      </c>
      <c r="E103">
        <v>2.3118226061308542</v>
      </c>
      <c r="F103">
        <v>3.7544703184702426</v>
      </c>
      <c r="G103">
        <v>3.9660049878427106</v>
      </c>
      <c r="H103">
        <v>2.889109509613665</v>
      </c>
      <c r="I103">
        <v>3.9920115900842736</v>
      </c>
      <c r="J103">
        <v>4.1107636313449243</v>
      </c>
      <c r="K103">
        <v>4.1917631935922826</v>
      </c>
      <c r="L103">
        <v>2.9417754390428446</v>
      </c>
      <c r="N103">
        <v>86</v>
      </c>
      <c r="O103" s="6">
        <f t="shared" si="25"/>
        <v>4.6848281125786704</v>
      </c>
      <c r="P103" s="6">
        <f>_xll.PDENSITY($O$103,SimData!$C$9:$C$108,$O$12,$O$13,0)</f>
        <v>0.24493007968166294</v>
      </c>
      <c r="Q103" s="6">
        <f t="shared" si="26"/>
        <v>4.6831764553903348</v>
      </c>
      <c r="R103" s="6">
        <f>_xll.PDENSITY($Q$103,SimData!$D$9:$D$108,$Q$12,$Q$13,0)</f>
        <v>0.13221677928971698</v>
      </c>
      <c r="S103" s="6">
        <f t="shared" si="27"/>
        <v>4.4036489528155967</v>
      </c>
      <c r="T103" s="6">
        <f>_xll.PDENSITY($S$103,SimData!$E$9:$E$108,$S$12,$S$13,0)</f>
        <v>0.24940492550598053</v>
      </c>
      <c r="U103" s="6">
        <f t="shared" si="28"/>
        <v>4.6603177970986485</v>
      </c>
      <c r="V103" s="6">
        <f>_xll.PDENSITY($U$103,SimData!$F$9:$F$108,$U$12,$U$13,0)</f>
        <v>8.2760507341784459E-2</v>
      </c>
      <c r="W103" s="6">
        <f t="shared" si="29"/>
        <v>4.4781055407317236</v>
      </c>
      <c r="X103" s="6">
        <f>_xll.PDENSITY($W$103,SimData!$G$9:$G$108,$W$12,$W$13,0)</f>
        <v>0.13749441332031223</v>
      </c>
      <c r="Y103" s="6">
        <f t="shared" si="30"/>
        <v>4.2954951896320086</v>
      </c>
      <c r="Z103" s="6">
        <f>_xll.PDENSITY($Y$103,SimData!$H$9:$H$108,$Y$12,$Y$13,0)</f>
        <v>0.20746193362846574</v>
      </c>
      <c r="AA103" s="6">
        <f t="shared" si="31"/>
        <v>4.4523180526524797</v>
      </c>
      <c r="AB103" s="6">
        <f>_xll.PDENSITY($AA$103,SimData!$I$9:$I$108,$AA$12,$AA$13,0)</f>
        <v>0.16131854577218016</v>
      </c>
      <c r="AC103" s="6">
        <f t="shared" si="32"/>
        <v>4.4230079210843876</v>
      </c>
      <c r="AD103" s="6">
        <f>_xll.PDENSITY($AC$103,SimData!$J$9:$J$108,$AC$12,$AC$13,0)</f>
        <v>0.12964875053916039</v>
      </c>
      <c r="AE103" s="6">
        <f t="shared" si="33"/>
        <v>4.9473528543388774</v>
      </c>
      <c r="AF103" s="6">
        <f>_xll.PDENSITY($AE$103,SimData!$K$9:$K$108,$AE$12,$AE$13,0)</f>
        <v>3.2731306613397522E-2</v>
      </c>
      <c r="AG103" s="6">
        <f t="shared" si="34"/>
        <v>4.3499156243389043</v>
      </c>
      <c r="AH103" s="6">
        <f>_xll.PDENSITY($AG$103,SimData!$L$9:$L$108,$AG$12,$AG$13,0)</f>
        <v>0.1321634592472414</v>
      </c>
    </row>
    <row r="104" spans="1:34">
      <c r="A104">
        <v>96</v>
      </c>
      <c r="B104">
        <v>1.1580528575742387E-23</v>
      </c>
      <c r="C104">
        <v>3.4830557593602998</v>
      </c>
      <c r="D104">
        <v>3.1251604546126814</v>
      </c>
      <c r="E104">
        <v>2.7318351954979154</v>
      </c>
      <c r="F104">
        <v>3.6481454604272989</v>
      </c>
      <c r="G104">
        <v>2.4569134879611392</v>
      </c>
      <c r="H104">
        <v>3.2209759904748752</v>
      </c>
      <c r="I104">
        <v>2.4925041249182134</v>
      </c>
      <c r="J104">
        <v>3.2160780304065781</v>
      </c>
      <c r="K104">
        <v>3.1792458794990881</v>
      </c>
      <c r="L104">
        <v>4.6020469542151785</v>
      </c>
      <c r="N104">
        <v>87</v>
      </c>
      <c r="O104" s="6">
        <f t="shared" si="25"/>
        <v>4.7118945812498332</v>
      </c>
      <c r="P104" s="6">
        <f>_xll.PDENSITY($O$104,SimData!$C$9:$C$108,$O$12,$O$13,0)</f>
        <v>0.23548441541748066</v>
      </c>
      <c r="Q104" s="6">
        <f t="shared" si="26"/>
        <v>4.7157808111249757</v>
      </c>
      <c r="R104" s="6">
        <f>_xll.PDENSITY($Q$104,SimData!$D$9:$D$108,$Q$12,$Q$13,0)</f>
        <v>0.12617252384415123</v>
      </c>
      <c r="S104" s="6">
        <f t="shared" si="27"/>
        <v>4.4426630709055042</v>
      </c>
      <c r="T104" s="6">
        <f>_xll.PDENSITY($S$104,SimData!$E$9:$E$108,$S$12,$S$13,0)</f>
        <v>0.22727165521535206</v>
      </c>
      <c r="U104" s="6">
        <f t="shared" si="28"/>
        <v>4.6996925055787759</v>
      </c>
      <c r="V104" s="6">
        <f>_xll.PDENSITY($U$104,SimData!$F$9:$F$108,$U$12,$U$13,0)</f>
        <v>7.5080196184256751E-2</v>
      </c>
      <c r="W104" s="6">
        <f t="shared" si="29"/>
        <v>4.5108904645208252</v>
      </c>
      <c r="X104" s="6">
        <f>_xll.PDENSITY($W$104,SimData!$G$9:$G$108,$W$12,$W$13,0)</f>
        <v>0.12679380291193898</v>
      </c>
      <c r="Y104" s="6">
        <f t="shared" si="30"/>
        <v>4.3292504817108002</v>
      </c>
      <c r="Z104" s="6">
        <f>_xll.PDENSITY($Y$104,SimData!$H$9:$H$108,$Y$12,$Y$13,0)</f>
        <v>0.19571271592447026</v>
      </c>
      <c r="AA104" s="6">
        <f t="shared" si="31"/>
        <v>4.488856981477845</v>
      </c>
      <c r="AB104" s="6">
        <f>_xll.PDENSITY($AA$104,SimData!$I$9:$I$108,$AA$12,$AA$13,0)</f>
        <v>0.15032884049647077</v>
      </c>
      <c r="AC104" s="6">
        <f t="shared" si="32"/>
        <v>4.4590093526310062</v>
      </c>
      <c r="AD104" s="6">
        <f>_xll.PDENSITY($AC$104,SimData!$J$9:$J$108,$AC$12,$AC$13,0)</f>
        <v>0.11910029077359532</v>
      </c>
      <c r="AE104" s="6">
        <f t="shared" si="33"/>
        <v>4.9846427879749893</v>
      </c>
      <c r="AF104" s="6">
        <f>_xll.PDENSITY($AE$104,SimData!$K$9:$K$108,$AE$12,$AE$13,0)</f>
        <v>2.8315772109222197E-2</v>
      </c>
      <c r="AG104" s="6">
        <f t="shared" si="34"/>
        <v>4.3946879579717502</v>
      </c>
      <c r="AH104" s="6">
        <f>_xll.PDENSITY($AG$104,SimData!$L$9:$L$108,$AG$12,$AG$13,0)</f>
        <v>0.11535618808298931</v>
      </c>
    </row>
    <row r="105" spans="1:34">
      <c r="A105">
        <v>97</v>
      </c>
      <c r="B105">
        <v>3.806630770715214E-8</v>
      </c>
      <c r="C105">
        <v>4.8089976920566464</v>
      </c>
      <c r="D105">
        <v>3.1984248878595012</v>
      </c>
      <c r="E105">
        <v>3.5785463074909791</v>
      </c>
      <c r="F105">
        <v>2.9684323359359923</v>
      </c>
      <c r="G105">
        <v>3.17948620523017</v>
      </c>
      <c r="H105">
        <v>2.8552045941393636</v>
      </c>
      <c r="I105">
        <v>3.7351571215735251</v>
      </c>
      <c r="J105">
        <v>4.1068425163910334</v>
      </c>
      <c r="K105">
        <v>2.8684508888766591</v>
      </c>
      <c r="L105">
        <v>2.8572486725592761</v>
      </c>
      <c r="N105">
        <v>88</v>
      </c>
      <c r="O105" s="6">
        <f t="shared" si="25"/>
        <v>4.738961049920996</v>
      </c>
      <c r="P105" s="6">
        <f>_xll.PDENSITY($O$105,SimData!$C$9:$C$108,$O$12,$O$13,0)</f>
        <v>0.22584555392119071</v>
      </c>
      <c r="Q105" s="6">
        <f t="shared" si="26"/>
        <v>4.7483851668596166</v>
      </c>
      <c r="R105" s="6">
        <f>_xll.PDENSITY($Q$105,SimData!$D$9:$D$108,$Q$12,$Q$13,0)</f>
        <v>0.1208563836218432</v>
      </c>
      <c r="S105" s="6">
        <f t="shared" si="27"/>
        <v>4.4816771889954117</v>
      </c>
      <c r="T105" s="6">
        <f>_xll.PDENSITY($S$105,SimData!$E$9:$E$108,$S$12,$S$13,0)</f>
        <v>0.20566538087177663</v>
      </c>
      <c r="U105" s="6">
        <f t="shared" si="28"/>
        <v>4.7390672140589034</v>
      </c>
      <c r="V105" s="6">
        <f>_xll.PDENSITY($U$105,SimData!$F$9:$F$108,$U$12,$U$13,0)</f>
        <v>6.8641011673491528E-2</v>
      </c>
      <c r="W105" s="6">
        <f t="shared" si="29"/>
        <v>4.5436753883099268</v>
      </c>
      <c r="X105" s="6">
        <f>_xll.PDENSITY($W$105,SimData!$G$9:$G$108,$W$12,$W$13,0)</f>
        <v>0.11636860952722951</v>
      </c>
      <c r="Y105" s="6">
        <f t="shared" si="30"/>
        <v>4.3630057737895918</v>
      </c>
      <c r="Z105" s="6">
        <f>_xll.PDENSITY($Y$105,SimData!$H$9:$H$108,$Y$12,$Y$13,0)</f>
        <v>0.18439702354227863</v>
      </c>
      <c r="AA105" s="6">
        <f t="shared" si="31"/>
        <v>4.5253959103032102</v>
      </c>
      <c r="AB105" s="6">
        <f>_xll.PDENSITY($AA$105,SimData!$I$9:$I$108,$AA$12,$AA$13,0)</f>
        <v>0.13976983630040596</v>
      </c>
      <c r="AC105" s="6">
        <f t="shared" si="32"/>
        <v>4.4950107841776248</v>
      </c>
      <c r="AD105" s="6">
        <f>_xll.PDENSITY($AC$105,SimData!$J$9:$J$108,$AC$12,$AC$13,0)</f>
        <v>0.10989131453112827</v>
      </c>
      <c r="AE105" s="6">
        <f t="shared" si="33"/>
        <v>5.0219327216111012</v>
      </c>
      <c r="AF105" s="6">
        <f>_xll.PDENSITY($AE$105,SimData!$K$9:$K$108,$AE$12,$AE$13,0)</f>
        <v>2.4648584154517168E-2</v>
      </c>
      <c r="AG105" s="6">
        <f t="shared" si="34"/>
        <v>4.439460291604596</v>
      </c>
      <c r="AH105" s="6">
        <f>_xll.PDENSITY($AG$105,SimData!$L$9:$L$108,$AG$12,$AG$13,0)</f>
        <v>0.10097448508973127</v>
      </c>
    </row>
    <row r="106" spans="1:34">
      <c r="A106">
        <v>98</v>
      </c>
      <c r="B106">
        <v>7.054848683803478E-10</v>
      </c>
      <c r="C106">
        <v>4.2272780527682681</v>
      </c>
      <c r="D106">
        <v>3.4217426915024909</v>
      </c>
      <c r="E106">
        <v>4.0491860551539203</v>
      </c>
      <c r="F106">
        <v>3.8133431462031036</v>
      </c>
      <c r="G106">
        <v>2.155184923158298</v>
      </c>
      <c r="H106">
        <v>3.954272350122344</v>
      </c>
      <c r="I106">
        <v>3.5334754684541934</v>
      </c>
      <c r="J106">
        <v>3.222423117794428</v>
      </c>
      <c r="K106">
        <v>2.805801964416645</v>
      </c>
      <c r="L106">
        <v>3.4042382209772861</v>
      </c>
      <c r="N106">
        <v>89</v>
      </c>
      <c r="O106" s="6">
        <f t="shared" si="25"/>
        <v>4.7660275185921588</v>
      </c>
      <c r="P106" s="6">
        <f>_xll.PDENSITY($O$106,SimData!$C$9:$C$108,$O$12,$O$13,0)</f>
        <v>0.2160402413900599</v>
      </c>
      <c r="Q106" s="6">
        <f t="shared" si="26"/>
        <v>4.7809895225942576</v>
      </c>
      <c r="R106" s="6">
        <f>_xll.PDENSITY($Q$106,SimData!$D$9:$D$108,$Q$12,$Q$13,0)</f>
        <v>0.11613632043422094</v>
      </c>
      <c r="S106" s="6">
        <f t="shared" si="27"/>
        <v>4.5206913070853192</v>
      </c>
      <c r="T106" s="6">
        <f>_xll.PDENSITY($S$106,SimData!$E$9:$E$108,$S$12,$S$13,0)</f>
        <v>0.18490736675542471</v>
      </c>
      <c r="U106" s="6">
        <f t="shared" si="28"/>
        <v>4.7784419225390309</v>
      </c>
      <c r="V106" s="6">
        <f>_xll.PDENSITY($U$106,SimData!$F$9:$F$108,$U$12,$U$13,0)</f>
        <v>6.331442550760906E-2</v>
      </c>
      <c r="W106" s="6">
        <f t="shared" si="29"/>
        <v>4.5764603120990284</v>
      </c>
      <c r="X106" s="6">
        <f>_xll.PDENSITY($W$106,SimData!$G$9:$G$108,$W$12,$W$13,0)</f>
        <v>0.10634813100892226</v>
      </c>
      <c r="Y106" s="6">
        <f t="shared" si="30"/>
        <v>4.3967610658683833</v>
      </c>
      <c r="Z106" s="6">
        <f>_xll.PDENSITY($Y$106,SimData!$H$9:$H$108,$Y$12,$Y$13,0)</f>
        <v>0.1734965032982293</v>
      </c>
      <c r="AA106" s="6">
        <f t="shared" si="31"/>
        <v>4.5619348391285754</v>
      </c>
      <c r="AB106" s="6">
        <f>_xll.PDENSITY($AA$106,SimData!$I$9:$I$108,$AA$12,$AA$13,0)</f>
        <v>0.12963314606457033</v>
      </c>
      <c r="AC106" s="6">
        <f t="shared" si="32"/>
        <v>4.5310122157242434</v>
      </c>
      <c r="AD106" s="6">
        <f>_xll.PDENSITY($AC$106,SimData!$J$9:$J$108,$AC$12,$AC$13,0)</f>
        <v>0.10187682167851857</v>
      </c>
      <c r="AE106" s="6">
        <f t="shared" si="33"/>
        <v>5.059222655247213</v>
      </c>
      <c r="AF106" s="6">
        <f>_xll.PDENSITY($AE$106,SimData!$K$9:$K$108,$AE$12,$AE$13,0)</f>
        <v>2.1694047715243057E-2</v>
      </c>
      <c r="AG106" s="6">
        <f t="shared" si="34"/>
        <v>4.4842326252374418</v>
      </c>
      <c r="AH106" s="6">
        <f>_xll.PDENSITY($AG$106,SimData!$L$9:$L$108,$AG$12,$AG$13,0)</f>
        <v>8.8936348592139891E-2</v>
      </c>
    </row>
    <row r="107" spans="1:34">
      <c r="A107">
        <v>99</v>
      </c>
      <c r="B107">
        <v>5.9970594410094506E-24</v>
      </c>
      <c r="C107">
        <v>3.5226941411361405</v>
      </c>
      <c r="D107">
        <v>3.723177106159103</v>
      </c>
      <c r="E107">
        <v>3.2044031830379334</v>
      </c>
      <c r="F107">
        <v>3.7746914409913175</v>
      </c>
      <c r="G107">
        <v>3.4779977737970085</v>
      </c>
      <c r="H107">
        <v>2.5768761975419796</v>
      </c>
      <c r="I107">
        <v>3.4795510408567378</v>
      </c>
      <c r="J107">
        <v>3.6958398422979468</v>
      </c>
      <c r="K107">
        <v>2.9416544809626157</v>
      </c>
      <c r="L107">
        <v>3.7392973577429731</v>
      </c>
      <c r="N107">
        <v>90</v>
      </c>
      <c r="O107" s="6">
        <f t="shared" si="25"/>
        <v>4.7930939872633216</v>
      </c>
      <c r="P107" s="6">
        <f>_xll.PDENSITY($O$107,SimData!$C$9:$C$108,$O$12,$O$13,0)</f>
        <v>0.2060987866383921</v>
      </c>
      <c r="Q107" s="6">
        <f t="shared" si="26"/>
        <v>4.8135938783288985</v>
      </c>
      <c r="R107" s="6">
        <f>_xll.PDENSITY($Q$107,SimData!$D$9:$D$108,$Q$12,$Q$13,0)</f>
        <v>0.11187317429000761</v>
      </c>
      <c r="S107" s="6">
        <f t="shared" si="27"/>
        <v>4.5597054251752267</v>
      </c>
      <c r="T107" s="6">
        <f>_xll.PDENSITY($S$107,SimData!$E$9:$E$108,$S$12,$S$13,0)</f>
        <v>0.16527315749057464</v>
      </c>
      <c r="U107" s="6">
        <f t="shared" si="28"/>
        <v>4.8178166310191584</v>
      </c>
      <c r="V107" s="6">
        <f>_xll.PDENSITY($U$107,SimData!$F$9:$F$108,$U$12,$U$13,0)</f>
        <v>5.8952084748091708E-2</v>
      </c>
      <c r="W107" s="6">
        <f t="shared" si="29"/>
        <v>4.60924523588813</v>
      </c>
      <c r="X107" s="6">
        <f>_xll.PDENSITY($W$107,SimData!$G$9:$G$108,$W$12,$W$13,0)</f>
        <v>9.6840328745055937E-2</v>
      </c>
      <c r="Y107" s="6">
        <f t="shared" si="30"/>
        <v>4.4305163579471749</v>
      </c>
      <c r="Z107" s="6">
        <f>_xll.PDENSITY($Y$107,SimData!$H$9:$H$108,$Y$12,$Y$13,0)</f>
        <v>0.16297896843064624</v>
      </c>
      <c r="AA107" s="6">
        <f t="shared" si="31"/>
        <v>4.5984737679539407</v>
      </c>
      <c r="AB107" s="6">
        <f>_xll.PDENSITY($AA$107,SimData!$I$9:$I$108,$AA$12,$AA$13,0)</f>
        <v>0.11991132340234117</v>
      </c>
      <c r="AC107" s="6">
        <f t="shared" si="32"/>
        <v>4.567013647270862</v>
      </c>
      <c r="AD107" s="6">
        <f>_xll.PDENSITY($AC$107,SimData!$J$9:$J$108,$AC$12,$AC$13,0)</f>
        <v>9.4884559737058255E-2</v>
      </c>
      <c r="AE107" s="6">
        <f t="shared" si="33"/>
        <v>5.0965125888833249</v>
      </c>
      <c r="AF107" s="6">
        <f>_xll.PDENSITY($AE$107,SimData!$K$9:$K$108,$AE$12,$AE$13,0)</f>
        <v>1.9399880622702974E-2</v>
      </c>
      <c r="AG107" s="6">
        <f t="shared" si="34"/>
        <v>4.5290049588702876</v>
      </c>
      <c r="AH107" s="6">
        <f>_xll.PDENSITY($AG$107,SimData!$L$9:$L$108,$AG$12,$AG$13,0)</f>
        <v>7.907104139810113E-2</v>
      </c>
    </row>
    <row r="108" spans="1:34">
      <c r="A108">
        <v>100</v>
      </c>
      <c r="B108">
        <v>4.8600541802439576E-8</v>
      </c>
      <c r="C108">
        <v>2.7157649417697911</v>
      </c>
      <c r="D108">
        <v>3.6158193086277675</v>
      </c>
      <c r="E108">
        <v>3.5060891455949013</v>
      </c>
      <c r="F108">
        <v>3.4105794234635081</v>
      </c>
      <c r="G108">
        <v>4.0038621709717734</v>
      </c>
      <c r="H108">
        <v>4.4562177349027525</v>
      </c>
      <c r="I108">
        <v>2.6988401562466335</v>
      </c>
      <c r="J108">
        <v>3.9187426828674949</v>
      </c>
      <c r="K108">
        <v>3.9235416717063467</v>
      </c>
      <c r="L108">
        <v>3.349497306708483</v>
      </c>
      <c r="N108">
        <v>91</v>
      </c>
      <c r="O108" s="6">
        <f t="shared" si="25"/>
        <v>4.8201604559344844</v>
      </c>
      <c r="P108" s="6">
        <f>_xll.PDENSITY($O$108,SimData!$C$9:$C$108,$O$12,$O$13,0)</f>
        <v>0.1960542614940462</v>
      </c>
      <c r="Q108" s="6">
        <f t="shared" si="26"/>
        <v>4.8461982340635394</v>
      </c>
      <c r="R108" s="6">
        <f>_xll.PDENSITY($Q$108,SimData!$D$9:$D$108,$Q$12,$Q$13,0)</f>
        <v>0.10792686677708457</v>
      </c>
      <c r="S108" s="6">
        <f t="shared" si="27"/>
        <v>4.5987195432651342</v>
      </c>
      <c r="T108" s="6">
        <f>_xll.PDENSITY($S$108,SimData!$E$9:$E$108,$S$12,$S$13,0)</f>
        <v>0.14698093530015485</v>
      </c>
      <c r="U108" s="6">
        <f t="shared" si="28"/>
        <v>4.8571913394992858</v>
      </c>
      <c r="V108" s="6">
        <f>_xll.PDENSITY($U$108,SimData!$F$9:$F$108,$U$12,$U$13,0)</f>
        <v>5.5391666871418554E-2</v>
      </c>
      <c r="W108" s="6">
        <f t="shared" si="29"/>
        <v>4.6420301596772315</v>
      </c>
      <c r="X108" s="6">
        <f>_xll.PDENSITY($W$108,SimData!$G$9:$G$108,$W$12,$W$13,0)</f>
        <v>8.7925958338630594E-2</v>
      </c>
      <c r="Y108" s="6">
        <f t="shared" si="30"/>
        <v>4.4642716500259665</v>
      </c>
      <c r="Z108" s="6">
        <f>_xll.PDENSITY($Y$108,SimData!$H$9:$H$108,$Y$12,$Y$13,0)</f>
        <v>0.1528028112330157</v>
      </c>
      <c r="AA108" s="6">
        <f t="shared" si="31"/>
        <v>4.6350126967793059</v>
      </c>
      <c r="AB108" s="6">
        <f>_xll.PDENSITY($AA$108,SimData!$I$9:$I$108,$AA$12,$AA$13,0)</f>
        <v>0.11059901808904629</v>
      </c>
      <c r="AC108" s="6">
        <f t="shared" si="32"/>
        <v>4.6030150788174806</v>
      </c>
      <c r="AD108" s="6">
        <f>_xll.PDENSITY($AC$108,SimData!$J$9:$J$108,$AC$12,$AC$13,0)</f>
        <v>8.8728723502839252E-2</v>
      </c>
      <c r="AE108" s="6">
        <f t="shared" si="33"/>
        <v>5.1338025225194368</v>
      </c>
      <c r="AF108" s="6">
        <f>_xll.PDENSITY($AE$108,SimData!$K$9:$K$108,$AE$12,$AE$13,0)</f>
        <v>1.769930357677767E-2</v>
      </c>
      <c r="AG108" s="6">
        <f t="shared" si="34"/>
        <v>4.5737772925031335</v>
      </c>
      <c r="AH108" s="6">
        <f>_xll.PDENSITY($AG$108,SimData!$L$9:$L$108,$AG$12,$AG$13,0)</f>
        <v>7.1140620539724114E-2</v>
      </c>
    </row>
    <row r="109" spans="1:34">
      <c r="N109">
        <v>92</v>
      </c>
      <c r="O109" s="6">
        <f t="shared" si="25"/>
        <v>4.8472269246056472</v>
      </c>
      <c r="P109" s="6">
        <f>_xll.PDENSITY($O$109,SimData!$C$9:$C$108,$O$12,$O$13,0)</f>
        <v>0.18594181234816315</v>
      </c>
      <c r="Q109" s="6">
        <f t="shared" si="26"/>
        <v>4.8788025897981804</v>
      </c>
      <c r="R109" s="6">
        <f>_xll.PDENSITY($Q$109,SimData!$D$9:$D$108,$Q$12,$Q$13,0)</f>
        <v>0.10416247933758094</v>
      </c>
      <c r="S109" s="6">
        <f t="shared" si="27"/>
        <v>4.6377336613550417</v>
      </c>
      <c r="T109" s="6">
        <f>_xll.PDENSITY($S$109,SimData!$E$9:$E$108,$S$12,$S$13,0)</f>
        <v>0.13018378331021382</v>
      </c>
      <c r="U109" s="6">
        <f t="shared" si="28"/>
        <v>4.8965660479794133</v>
      </c>
      <c r="V109" s="6">
        <f>_xll.PDENSITY($U$109,SimData!$F$9:$F$108,$U$12,$U$13,0)</f>
        <v>5.2463802827134656E-2</v>
      </c>
      <c r="W109" s="6">
        <f t="shared" si="29"/>
        <v>4.6748150834663331</v>
      </c>
      <c r="X109" s="6">
        <f>_xll.PDENSITY($W$109,SimData!$G$9:$G$108,$W$12,$W$13,0)</f>
        <v>7.9655771280255666E-2</v>
      </c>
      <c r="Y109" s="6">
        <f t="shared" si="30"/>
        <v>4.4980269421047581</v>
      </c>
      <c r="Z109" s="6">
        <f>_xll.PDENSITY($Y$109,SimData!$H$9:$H$108,$Y$12,$Y$13,0)</f>
        <v>0.14292234611850826</v>
      </c>
      <c r="AA109" s="6">
        <f t="shared" si="31"/>
        <v>4.6715516256046712</v>
      </c>
      <c r="AB109" s="6">
        <f>_xll.PDENSITY($AA$109,SimData!$I$9:$I$108,$AA$12,$AA$13,0)</f>
        <v>0.10169342215220867</v>
      </c>
      <c r="AC109" s="6">
        <f t="shared" si="32"/>
        <v>4.6390165103640992</v>
      </c>
      <c r="AD109" s="6">
        <f>_xll.PDENSITY($AC$109,SimData!$J$9:$J$108,$AC$12,$AC$13,0)</f>
        <v>8.3222922796462692E-2</v>
      </c>
      <c r="AE109" s="6">
        <f t="shared" si="33"/>
        <v>5.1710924561555487</v>
      </c>
      <c r="AF109" s="6">
        <f>_xll.PDENSITY($AE$109,SimData!$K$9:$K$108,$AE$12,$AE$13,0)</f>
        <v>1.6513616241526509E-2</v>
      </c>
      <c r="AG109" s="6">
        <f t="shared" si="34"/>
        <v>4.6185496261359793</v>
      </c>
      <c r="AH109" s="6">
        <f>_xll.PDENSITY($AG$109,SimData!$L$9:$L$108,$AG$12,$AG$13,0)</f>
        <v>6.486323289656927E-2</v>
      </c>
    </row>
    <row r="110" spans="1:34">
      <c r="A110" t="s">
        <v>41</v>
      </c>
      <c r="N110">
        <v>93</v>
      </c>
      <c r="O110" s="6">
        <f t="shared" si="25"/>
        <v>4.87429339327681</v>
      </c>
      <c r="P110" s="6">
        <f>_xll.PDENSITY($O$110,SimData!$C$9:$C$108,$O$12,$O$13,0)</f>
        <v>0.17579810372184307</v>
      </c>
      <c r="Q110" s="6">
        <f t="shared" si="26"/>
        <v>4.9114069455328213</v>
      </c>
      <c r="R110" s="6">
        <f>_xll.PDENSITY($Q$110,SimData!$D$9:$D$108,$Q$12,$Q$13,0)</f>
        <v>0.10045593792693017</v>
      </c>
      <c r="S110" s="6">
        <f t="shared" si="27"/>
        <v>4.6767477794449492</v>
      </c>
      <c r="T110" s="6">
        <f>_xll.PDENSITY($S$110,SimData!$E$9:$E$108,$S$12,$S$13,0)</f>
        <v>0.11496649518993704</v>
      </c>
      <c r="U110" s="6">
        <f t="shared" si="28"/>
        <v>4.9359407564595408</v>
      </c>
      <c r="V110" s="6">
        <f>_xll.PDENSITY($U$110,SimData!$F$9:$F$108,$U$12,$U$13,0)</f>
        <v>4.9999660741154944E-2</v>
      </c>
      <c r="W110" s="6">
        <f t="shared" si="29"/>
        <v>4.7076000072554347</v>
      </c>
      <c r="X110" s="6">
        <f>_xll.PDENSITY($W$110,SimData!$G$9:$G$108,$W$12,$W$13,0)</f>
        <v>7.2050571171256933E-2</v>
      </c>
      <c r="Y110" s="6">
        <f t="shared" si="30"/>
        <v>4.5317822341835496</v>
      </c>
      <c r="Z110" s="6">
        <f>_xll.PDENSITY($Y$110,SimData!$H$9:$H$108,$Y$12,$Y$13,0)</f>
        <v>0.1332934468050555</v>
      </c>
      <c r="AA110" s="6">
        <f t="shared" si="31"/>
        <v>4.7080905544300364</v>
      </c>
      <c r="AB110" s="6">
        <f>_xll.PDENSITY($AA$110,SimData!$I$9:$I$108,$AA$12,$AA$13,0)</f>
        <v>9.3194115018221765E-2</v>
      </c>
      <c r="AC110" s="6">
        <f t="shared" si="32"/>
        <v>4.6750179419107178</v>
      </c>
      <c r="AD110" s="6">
        <f>_xll.PDENSITY($AC$110,SimData!$J$9:$J$108,$AC$12,$AC$13,0)</f>
        <v>7.8191512584941711E-2</v>
      </c>
      <c r="AE110" s="6">
        <f t="shared" si="33"/>
        <v>5.2083823897916606</v>
      </c>
      <c r="AF110" s="6">
        <f>_xll.PDENSITY($AE$110,SimData!$K$9:$K$108,$AE$12,$AE$13,0)</f>
        <v>1.5755220489004046E-2</v>
      </c>
      <c r="AG110" s="6">
        <f t="shared" si="34"/>
        <v>4.6633219597688251</v>
      </c>
      <c r="AH110" s="6">
        <f>_xll.PDENSITY($AG$110,SimData!$L$9:$L$108,$AG$12,$AG$13,0)</f>
        <v>5.9934479063280949E-2</v>
      </c>
    </row>
    <row r="111" spans="1:34">
      <c r="A111" t="s">
        <v>42</v>
      </c>
      <c r="B111" t="str">
        <f>IF(ISBLANK($B110)=TRUE,"",_xll.EDF(B9:B108,$B110))</f>
        <v/>
      </c>
      <c r="C111" t="str">
        <f>IF(ISBLANK($C110)=TRUE,"",_xll.EDF(C9:C108,$C110))</f>
        <v/>
      </c>
      <c r="D111" t="str">
        <f>IF(ISBLANK($D110)=TRUE,"",_xll.EDF(D9:D108,$D110))</f>
        <v/>
      </c>
      <c r="E111" t="str">
        <f>IF(ISBLANK($E110)=TRUE,"",_xll.EDF(E9:E108,$E110))</f>
        <v/>
      </c>
      <c r="F111" t="str">
        <f>IF(ISBLANK($F110)=TRUE,"",_xll.EDF(F9:F108,$F110))</f>
        <v/>
      </c>
      <c r="G111" t="str">
        <f>IF(ISBLANK($G110)=TRUE,"",_xll.EDF(G9:G108,$G110))</f>
        <v/>
      </c>
      <c r="H111" t="str">
        <f>IF(ISBLANK($H110)=TRUE,"",_xll.EDF(H9:H108,$H110))</f>
        <v/>
      </c>
      <c r="I111" t="str">
        <f>IF(ISBLANK($I110)=TRUE,"",_xll.EDF(I9:I108,$I110))</f>
        <v/>
      </c>
      <c r="J111" t="str">
        <f>IF(ISBLANK($J110)=TRUE,"",_xll.EDF(J9:J108,$J110))</f>
        <v/>
      </c>
      <c r="K111" t="str">
        <f>IF(ISBLANK($K110)=TRUE,"",_xll.EDF(K9:K108,$K110))</f>
        <v/>
      </c>
      <c r="L111" t="str">
        <f>IF(ISBLANK($L110)=TRUE,"",_xll.EDF(L9:L108,$L110))</f>
        <v/>
      </c>
      <c r="N111">
        <v>94</v>
      </c>
      <c r="O111" s="6">
        <f t="shared" si="25"/>
        <v>4.9013598619479728</v>
      </c>
      <c r="P111" s="6">
        <f>_xll.PDENSITY($O$111,SimData!$C$9:$C$108,$O$12,$O$13,0)</f>
        <v>0.16566089344849705</v>
      </c>
      <c r="Q111" s="6">
        <f t="shared" si="26"/>
        <v>4.9440113012674622</v>
      </c>
      <c r="R111" s="6">
        <f>_xll.PDENSITY($Q$111,SimData!$D$9:$D$108,$Q$12,$Q$13,0)</f>
        <v>9.6699033841371781E-2</v>
      </c>
      <c r="S111" s="6">
        <f t="shared" si="27"/>
        <v>4.7157618975348568</v>
      </c>
      <c r="T111" s="6">
        <f>_xll.PDENSITY($S$111,SimData!$E$9:$E$108,$S$12,$S$13,0)</f>
        <v>0.10134714616506309</v>
      </c>
      <c r="U111" s="6">
        <f t="shared" si="28"/>
        <v>4.9753154649396683</v>
      </c>
      <c r="V111" s="6">
        <f>_xll.PDENSITY($U$111,SimData!$F$9:$F$108,$U$12,$U$13,0)</f>
        <v>4.7838654790933494E-2</v>
      </c>
      <c r="W111" s="6">
        <f t="shared" si="29"/>
        <v>4.7403849310445363</v>
      </c>
      <c r="X111" s="6">
        <f>_xll.PDENSITY($W$111,SimData!$G$9:$G$108,$W$12,$W$13,0)</f>
        <v>6.5103691768514216E-2</v>
      </c>
      <c r="Y111" s="6">
        <f t="shared" si="30"/>
        <v>4.5655375262623412</v>
      </c>
      <c r="Z111" s="6">
        <f>_xll.PDENSITY($Y$111,SimData!$H$9:$H$108,$Y$12,$Y$13,0)</f>
        <v>0.12387883653432384</v>
      </c>
      <c r="AA111" s="6">
        <f t="shared" si="31"/>
        <v>4.7446294832554017</v>
      </c>
      <c r="AB111" s="6">
        <f>_xll.PDENSITY($AA$111,SimData!$I$9:$I$108,$AA$12,$AA$13,0)</f>
        <v>8.5102477738003432E-2</v>
      </c>
      <c r="AC111" s="6">
        <f t="shared" si="32"/>
        <v>4.7110193734573365</v>
      </c>
      <c r="AD111" s="6">
        <f>_xll.PDENSITY($AC$111,SimData!$J$9:$J$108,$AC$12,$AC$13,0)</f>
        <v>7.3478656356043948E-2</v>
      </c>
      <c r="AE111" s="6">
        <f t="shared" si="33"/>
        <v>5.2456723234277725</v>
      </c>
      <c r="AF111" s="6">
        <f>_xll.PDENSITY($AE$111,SimData!$K$9:$K$108,$AE$12,$AE$13,0)</f>
        <v>1.5331050915043649E-2</v>
      </c>
      <c r="AG111" s="6">
        <f t="shared" si="34"/>
        <v>4.708094293401671</v>
      </c>
      <c r="AH111" s="6">
        <f>_xll.PDENSITY($AG$111,SimData!$L$9:$L$108,$AG$12,$AG$13,0)</f>
        <v>5.6044886410178248E-2</v>
      </c>
    </row>
    <row r="112" spans="1:34">
      <c r="A112" t="s">
        <v>43</v>
      </c>
      <c r="N112">
        <v>95</v>
      </c>
      <c r="O112" s="6">
        <f t="shared" si="25"/>
        <v>4.9284263306191356</v>
      </c>
      <c r="P112" s="6">
        <f>_xll.PDENSITY($O$112,SimData!$C$9:$C$108,$O$12,$O$13,0)</f>
        <v>0.15556872021396914</v>
      </c>
      <c r="Q112" s="6">
        <f t="shared" si="26"/>
        <v>4.9766156570021032</v>
      </c>
      <c r="R112" s="6">
        <f>_xll.PDENSITY($Q$112,SimData!$D$9:$D$108,$Q$12,$Q$13,0)</f>
        <v>9.2803527569614741E-2</v>
      </c>
      <c r="S112" s="6">
        <f t="shared" si="27"/>
        <v>4.7547760156247643</v>
      </c>
      <c r="T112" s="6">
        <f>_xll.PDENSITY($S$112,SimData!$E$9:$E$108,$S$12,$S$13,0)</f>
        <v>8.9283173551795977E-2</v>
      </c>
      <c r="U112" s="6">
        <f t="shared" si="28"/>
        <v>5.0146901734197957</v>
      </c>
      <c r="V112" s="6">
        <f>_xll.PDENSITY($U$112,SimData!$F$9:$F$108,$U$12,$U$13,0)</f>
        <v>4.5835680739582114E-2</v>
      </c>
      <c r="W112" s="6">
        <f t="shared" si="29"/>
        <v>4.7731698548336379</v>
      </c>
      <c r="X112" s="6">
        <f>_xll.PDENSITY($W$112,SimData!$G$9:$G$108,$W$12,$W$13,0)</f>
        <v>5.878533326574735E-2</v>
      </c>
      <c r="Y112" s="6">
        <f t="shared" si="30"/>
        <v>4.5992928183411328</v>
      </c>
      <c r="Z112" s="6">
        <f>_xll.PDENSITY($Y$112,SimData!$H$9:$H$108,$Y$12,$Y$13,0)</f>
        <v>0.11465246283937192</v>
      </c>
      <c r="AA112" s="6">
        <f t="shared" si="31"/>
        <v>4.7811684120807669</v>
      </c>
      <c r="AB112" s="6">
        <f>_xll.PDENSITY($AA$112,SimData!$I$9:$I$108,$AA$12,$AA$13,0)</f>
        <v>7.7420869578662704E-2</v>
      </c>
      <c r="AC112" s="6">
        <f t="shared" si="32"/>
        <v>4.7470208050039551</v>
      </c>
      <c r="AD112" s="6">
        <f>_xll.PDENSITY($AC$112,SimData!$J$9:$J$108,$AC$12,$AC$13,0)</f>
        <v>6.8954781733886444E-2</v>
      </c>
      <c r="AE112" s="6">
        <f t="shared" si="33"/>
        <v>5.2829622570638843</v>
      </c>
      <c r="AF112" s="6">
        <f>_xll.PDENSITY($AE$112,SimData!$K$9:$K$108,$AE$12,$AE$13,0)</f>
        <v>1.5146338038206135E-2</v>
      </c>
      <c r="AG112" s="6">
        <f t="shared" si="34"/>
        <v>4.7528666270345168</v>
      </c>
      <c r="AH112" s="6">
        <f>_xll.PDENSITY($AG$112,SimData!$L$9:$L$108,$AG$12,$AG$13,0)</f>
        <v>5.2893448785220468E-2</v>
      </c>
    </row>
    <row r="113" spans="1:34">
      <c r="A113" t="s">
        <v>44</v>
      </c>
      <c r="B113" t="str">
        <f>IF(ISBLANK($B112)=TRUE,"",_xll.EDF(B9:B108,$B112))</f>
        <v/>
      </c>
      <c r="C113" t="str">
        <f>IF(ISBLANK($C112)=TRUE,"",_xll.EDF(C9:C108,$C112))</f>
        <v/>
      </c>
      <c r="D113" t="str">
        <f>IF(ISBLANK($D112)=TRUE,"",_xll.EDF(D9:D108,$D112))</f>
        <v/>
      </c>
      <c r="E113" t="str">
        <f>IF(ISBLANK($E112)=TRUE,"",_xll.EDF(E9:E108,$E112))</f>
        <v/>
      </c>
      <c r="F113" t="str">
        <f>IF(ISBLANK($F112)=TRUE,"",_xll.EDF(F9:F108,$F112))</f>
        <v/>
      </c>
      <c r="G113" t="str">
        <f>IF(ISBLANK($G112)=TRUE,"",_xll.EDF(G9:G108,$G112))</f>
        <v/>
      </c>
      <c r="H113" t="str">
        <f>IF(ISBLANK($H112)=TRUE,"",_xll.EDF(H9:H108,$H112))</f>
        <v/>
      </c>
      <c r="I113" t="str">
        <f>IF(ISBLANK($I112)=TRUE,"",_xll.EDF(I9:I108,$I112))</f>
        <v/>
      </c>
      <c r="J113" t="str">
        <f>IF(ISBLANK($J112)=TRUE,"",_xll.EDF(J9:J108,$J112))</f>
        <v/>
      </c>
      <c r="K113" t="str">
        <f>IF(ISBLANK($K112)=TRUE,"",_xll.EDF(K9:K108,$K112))</f>
        <v/>
      </c>
      <c r="L113" t="str">
        <f>IF(ISBLANK($L112)=TRUE,"",_xll.EDF(L9:L108,$L112))</f>
        <v/>
      </c>
      <c r="N113">
        <v>96</v>
      </c>
      <c r="O113" s="6">
        <f t="shared" si="25"/>
        <v>4.9554927992902984</v>
      </c>
      <c r="P113" s="6">
        <f>_xll.PDENSITY($O$113,SimData!$C$9:$C$108,$O$12,$O$13,0)</f>
        <v>0.14556066971474549</v>
      </c>
      <c r="Q113" s="6">
        <f t="shared" si="26"/>
        <v>5.0092200127367441</v>
      </c>
      <c r="R113" s="6">
        <f>_xll.PDENSITY($Q$113,SimData!$D$9:$D$108,$Q$12,$Q$13,0)</f>
        <v>8.8704121254959245E-2</v>
      </c>
      <c r="S113" s="6">
        <f t="shared" si="27"/>
        <v>4.7937901337146718</v>
      </c>
      <c r="T113" s="6">
        <f>_xll.PDENSITY($S$113,SimData!$E$9:$E$108,$S$12,$S$13,0)</f>
        <v>7.8681267272905017E-2</v>
      </c>
      <c r="U113" s="6">
        <f t="shared" si="28"/>
        <v>5.0540648818999232</v>
      </c>
      <c r="V113" s="6">
        <f>_xll.PDENSITY($U$113,SimData!$F$9:$F$108,$U$12,$U$13,0)</f>
        <v>4.3867292121940855E-2</v>
      </c>
      <c r="W113" s="6">
        <f t="shared" si="29"/>
        <v>4.8059547786227395</v>
      </c>
      <c r="X113" s="6">
        <f>_xll.PDENSITY($W$113,SimData!$G$9:$G$108,$W$12,$W$13,0)</f>
        <v>5.3048136837867459E-2</v>
      </c>
      <c r="Y113" s="6">
        <f t="shared" si="30"/>
        <v>4.6330481104199244</v>
      </c>
      <c r="Z113" s="6">
        <f>_xll.PDENSITY($Y$113,SimData!$H$9:$H$108,$Y$12,$Y$13,0)</f>
        <v>0.1056025247973152</v>
      </c>
      <c r="AA113" s="6">
        <f t="shared" si="31"/>
        <v>4.8177073409061322</v>
      </c>
      <c r="AB113" s="6">
        <f>_xll.PDENSITY($AA$113,SimData!$I$9:$I$108,$AA$12,$AA$13,0)</f>
        <v>7.0151749182564921E-2</v>
      </c>
      <c r="AC113" s="6">
        <f t="shared" si="32"/>
        <v>4.7830222365505737</v>
      </c>
      <c r="AD113" s="6">
        <f>_xll.PDENSITY($AC$113,SimData!$J$9:$J$108,$AC$12,$AC$13,0)</f>
        <v>6.4520352569289272E-2</v>
      </c>
      <c r="AE113" s="6">
        <f t="shared" si="33"/>
        <v>5.3202521906999962</v>
      </c>
      <c r="AF113" s="6">
        <f>_xll.PDENSITY($AE$113,SimData!$K$9:$K$108,$AE$12,$AE$13,0)</f>
        <v>1.5108571019824706E-2</v>
      </c>
      <c r="AG113" s="6">
        <f t="shared" si="34"/>
        <v>4.7976389606673626</v>
      </c>
      <c r="AH113" s="6">
        <f>_xll.PDENSITY($AG$113,SimData!$L$9:$L$108,$AG$12,$AG$13,0)</f>
        <v>5.019855869099691E-2</v>
      </c>
    </row>
    <row r="114" spans="1:34">
      <c r="A114" t="s">
        <v>45</v>
      </c>
      <c r="N114">
        <v>97</v>
      </c>
      <c r="O114" s="6">
        <f t="shared" si="25"/>
        <v>4.9825592679614612</v>
      </c>
      <c r="P114" s="6">
        <f>_xll.PDENSITY($O$114,SimData!$C$9:$C$108,$O$12,$O$13,0)</f>
        <v>0.13567617693298978</v>
      </c>
      <c r="Q114" s="6">
        <f t="shared" si="26"/>
        <v>5.041824368471385</v>
      </c>
      <c r="R114" s="6">
        <f>_xll.PDENSITY($Q$114,SimData!$D$9:$D$108,$Q$12,$Q$13,0)</f>
        <v>8.4360145331217301E-2</v>
      </c>
      <c r="S114" s="6">
        <f t="shared" si="27"/>
        <v>4.8328042518045793</v>
      </c>
      <c r="T114" s="6">
        <f>_xll.PDENSITY($S$114,SimData!$E$9:$E$108,$S$12,$S$13,0)</f>
        <v>6.9410002617969827E-2</v>
      </c>
      <c r="U114" s="6">
        <f t="shared" si="28"/>
        <v>5.0934395903800507</v>
      </c>
      <c r="V114" s="6">
        <f>_xll.PDENSITY($U$114,SimData!$F$9:$F$108,$U$12,$U$13,0)</f>
        <v>4.1836317442458484E-2</v>
      </c>
      <c r="W114" s="6">
        <f t="shared" si="29"/>
        <v>4.838739702411841</v>
      </c>
      <c r="X114" s="6">
        <f>_xll.PDENSITY($W$114,SimData!$G$9:$G$108,$W$12,$W$13,0)</f>
        <v>4.7833377736287291E-2</v>
      </c>
      <c r="Y114" s="6">
        <f t="shared" si="30"/>
        <v>4.6668034024987159</v>
      </c>
      <c r="Z114" s="6">
        <f>_xll.PDENSITY($Y$114,SimData!$H$9:$H$108,$Y$12,$Y$13,0)</f>
        <v>9.673289942015012E-2</v>
      </c>
      <c r="AA114" s="6">
        <f t="shared" si="31"/>
        <v>4.8542462697314974</v>
      </c>
      <c r="AB114" s="6">
        <f>_xll.PDENSITY($AA$114,SimData!$I$9:$I$108,$AA$12,$AA$13,0)</f>
        <v>6.3296885719002535E-2</v>
      </c>
      <c r="AC114" s="6">
        <f t="shared" si="32"/>
        <v>4.8190236680971923</v>
      </c>
      <c r="AD114" s="6">
        <f>_xll.PDENSITY($AC$114,SimData!$J$9:$J$108,$AC$12,$AC$13,0)</f>
        <v>6.0107101092626326E-2</v>
      </c>
      <c r="AE114" s="6">
        <f t="shared" si="33"/>
        <v>5.3575421243361081</v>
      </c>
      <c r="AF114" s="6">
        <f>_xll.PDENSITY($AE$114,SimData!$K$9:$K$108,$AE$12,$AE$13,0)</f>
        <v>1.5131460506963937E-2</v>
      </c>
      <c r="AG114" s="6">
        <f t="shared" si="34"/>
        <v>4.8424112943002084</v>
      </c>
      <c r="AH114" s="6">
        <f>_xll.PDENSITY($AG$114,SimData!$L$9:$L$108,$AG$12,$AG$13,0)</f>
        <v>4.7708030833900406E-2</v>
      </c>
    </row>
    <row r="115" spans="1:34">
      <c r="A115" t="s">
        <v>46</v>
      </c>
      <c r="B115" t="str">
        <f>IF(ISBLANK($B114)=TRUE,"",_xll.EDF(B9:B108,$B114))</f>
        <v/>
      </c>
      <c r="C115" t="str">
        <f>IF(ISBLANK($C114)=TRUE,"",_xll.EDF(C9:C108,$C114))</f>
        <v/>
      </c>
      <c r="D115" t="str">
        <f>IF(ISBLANK($D114)=TRUE,"",_xll.EDF(D9:D108,$D114))</f>
        <v/>
      </c>
      <c r="E115" t="str">
        <f>IF(ISBLANK($E114)=TRUE,"",_xll.EDF(E9:E108,$E114))</f>
        <v/>
      </c>
      <c r="F115" t="str">
        <f>IF(ISBLANK($F114)=TRUE,"",_xll.EDF(F9:F108,$F114))</f>
        <v/>
      </c>
      <c r="G115" t="str">
        <f>IF(ISBLANK($G114)=TRUE,"",_xll.EDF(G9:G108,$G114))</f>
        <v/>
      </c>
      <c r="H115" t="str">
        <f>IF(ISBLANK($H114)=TRUE,"",_xll.EDF(H9:H108,$H114))</f>
        <v/>
      </c>
      <c r="I115" t="str">
        <f>IF(ISBLANK($I114)=TRUE,"",_xll.EDF(I9:I108,$I114))</f>
        <v/>
      </c>
      <c r="J115" t="str">
        <f>IF(ISBLANK($J114)=TRUE,"",_xll.EDF(J9:J108,$J114))</f>
        <v/>
      </c>
      <c r="K115" t="str">
        <f>IF(ISBLANK($K114)=TRUE,"",_xll.EDF(K9:K108,$K114))</f>
        <v/>
      </c>
      <c r="L115" t="str">
        <f>IF(ISBLANK($L114)=TRUE,"",_xll.EDF(L9:L108,$L114))</f>
        <v/>
      </c>
      <c r="N115">
        <v>98</v>
      </c>
      <c r="O115" s="6">
        <f t="shared" si="25"/>
        <v>5.009625736632624</v>
      </c>
      <c r="P115" s="6">
        <f>_xll.PDENSITY($O$115,SimData!$C$9:$C$108,$O$12,$O$13,0)</f>
        <v>0.12595481960174817</v>
      </c>
      <c r="Q115" s="6">
        <f t="shared" si="26"/>
        <v>5.074428724206026</v>
      </c>
      <c r="R115" s="6">
        <f>_xll.PDENSITY($Q$115,SimData!$D$9:$D$108,$Q$12,$Q$13,0)</f>
        <v>7.9755882382061064E-2</v>
      </c>
      <c r="S115" s="6">
        <f t="shared" si="27"/>
        <v>4.8718183698944868</v>
      </c>
      <c r="T115" s="6">
        <f>_xll.PDENSITY($S$115,SimData!$E$9:$E$108,$S$12,$S$13,0)</f>
        <v>6.1313908608950654E-2</v>
      </c>
      <c r="U115" s="6">
        <f t="shared" si="28"/>
        <v>5.1328142988601781</v>
      </c>
      <c r="V115" s="6">
        <f>_xll.PDENSITY($U$115,SimData!$F$9:$F$108,$U$12,$U$13,0)</f>
        <v>3.9674566184913274E-2</v>
      </c>
      <c r="W115" s="6">
        <f t="shared" si="29"/>
        <v>4.8715246262009426</v>
      </c>
      <c r="X115" s="6">
        <f>_xll.PDENSITY($W$115,SimData!$G$9:$G$108,$W$12,$W$13,0)</f>
        <v>4.3077196606051117E-2</v>
      </c>
      <c r="Y115" s="6">
        <f t="shared" si="30"/>
        <v>4.7005586945775075</v>
      </c>
      <c r="Z115" s="6">
        <f>_xll.PDENSITY($Y$115,SimData!$H$9:$H$108,$Y$12,$Y$13,0)</f>
        <v>8.8062909039771042E-2</v>
      </c>
      <c r="AA115" s="6">
        <f t="shared" si="31"/>
        <v>4.8907851985568627</v>
      </c>
      <c r="AB115" s="6">
        <f>_xll.PDENSITY($AA$115,SimData!$I$9:$I$108,$AA$12,$AA$13,0)</f>
        <v>5.6856754040460103E-2</v>
      </c>
      <c r="AC115" s="6">
        <f t="shared" si="32"/>
        <v>4.8550250996438109</v>
      </c>
      <c r="AD115" s="6">
        <f>_xll.PDENSITY($AC$115,SimData!$J$9:$J$108,$AC$12,$AC$13,0)</f>
        <v>5.5677026141712084E-2</v>
      </c>
      <c r="AE115" s="6">
        <f t="shared" si="33"/>
        <v>5.39483205797222</v>
      </c>
      <c r="AF115" s="6">
        <f>_xll.PDENSITY($AE$115,SimData!$K$9:$K$108,$AE$12,$AE$13,0)</f>
        <v>1.5138646793220009E-2</v>
      </c>
      <c r="AG115" s="6">
        <f t="shared" si="34"/>
        <v>4.8871836279330543</v>
      </c>
      <c r="AH115" s="6">
        <f>_xll.PDENSITY($AG$115,SimData!$L$9:$L$108,$AG$12,$AG$13,0)</f>
        <v>4.520927456219645E-2</v>
      </c>
    </row>
    <row r="116" spans="1:34">
      <c r="A116" t="s">
        <v>47</v>
      </c>
      <c r="N116">
        <v>99</v>
      </c>
      <c r="O116" s="6">
        <f t="shared" si="25"/>
        <v>5.0366922053037868</v>
      </c>
      <c r="P116" s="6">
        <f>_xll.PDENSITY($O$116,SimData!$C$9:$C$108,$O$12,$O$13,0)</f>
        <v>0.11643606171076423</v>
      </c>
      <c r="Q116" s="6">
        <f t="shared" si="26"/>
        <v>5.1070330799406669</v>
      </c>
      <c r="R116" s="6">
        <f>_xll.PDENSITY($Q$116,SimData!$D$9:$D$108,$Q$12,$Q$13,0)</f>
        <v>7.4899539731602044E-2</v>
      </c>
      <c r="S116" s="6">
        <f t="shared" si="27"/>
        <v>4.9108324879843943</v>
      </c>
      <c r="T116" s="6">
        <f>_xll.PDENSITY($S$116,SimData!$E$9:$E$108,$S$12,$S$13,0)</f>
        <v>5.4227586758590476E-2</v>
      </c>
      <c r="U116" s="6">
        <f t="shared" si="28"/>
        <v>5.1721890073403056</v>
      </c>
      <c r="V116" s="6">
        <f>_xll.PDENSITY($U$116,SimData!$F$9:$F$108,$U$12,$U$13,0)</f>
        <v>3.7343458877456992E-2</v>
      </c>
      <c r="W116" s="6">
        <f t="shared" si="29"/>
        <v>4.9043095499900442</v>
      </c>
      <c r="X116" s="6">
        <f>_xll.PDENSITY($W$116,SimData!$G$9:$G$108,$W$12,$W$13,0)</f>
        <v>3.8716354825434909E-2</v>
      </c>
      <c r="Y116" s="6">
        <f t="shared" si="30"/>
        <v>4.7343139866562991</v>
      </c>
      <c r="Z116" s="6">
        <f>_xll.PDENSITY($Y$116,SimData!$H$9:$H$108,$Y$12,$Y$13,0)</f>
        <v>7.9625557278616518E-2</v>
      </c>
      <c r="AA116" s="6">
        <f t="shared" si="31"/>
        <v>4.9273241273822279</v>
      </c>
      <c r="AB116" s="6">
        <f>_xll.PDENSITY($AA$116,SimData!$I$9:$I$108,$AA$12,$AA$13,0)</f>
        <v>5.0830153051935216E-2</v>
      </c>
      <c r="AC116" s="6">
        <f t="shared" si="32"/>
        <v>4.8910265311904295</v>
      </c>
      <c r="AD116" s="6">
        <f>_xll.PDENSITY($AC$116,SimData!$J$9:$J$108,$AC$12,$AC$13,0)</f>
        <v>5.1219568203383609E-2</v>
      </c>
      <c r="AE116" s="6">
        <f t="shared" si="33"/>
        <v>5.4321219916083319</v>
      </c>
      <c r="AF116" s="6">
        <f>_xll.PDENSITY($AE$116,SimData!$K$9:$K$108,$AE$12,$AE$13,0)</f>
        <v>1.5066870553711023E-2</v>
      </c>
      <c r="AG116" s="6">
        <f t="shared" si="34"/>
        <v>4.9319559615659001</v>
      </c>
      <c r="AH116" s="6">
        <f>_xll.PDENSITY($AG$116,SimData!$L$9:$L$108,$AG$12,$AG$13,0)</f>
        <v>4.253940199739769E-2</v>
      </c>
    </row>
    <row r="117" spans="1:34">
      <c r="A117" t="s">
        <v>48</v>
      </c>
      <c r="B117" t="str">
        <f>IF(ISBLANK($B116)=TRUE,"",_xll.EDF(B9:B108,$B116))</f>
        <v/>
      </c>
      <c r="C117" t="str">
        <f>IF(ISBLANK($C116)=TRUE,"",_xll.EDF(C9:C108,$C116))</f>
        <v/>
      </c>
      <c r="D117" t="str">
        <f>IF(ISBLANK($D116)=TRUE,"",_xll.EDF(D9:D108,$D116))</f>
        <v/>
      </c>
      <c r="E117" t="str">
        <f>IF(ISBLANK($E116)=TRUE,"",_xll.EDF(E9:E108,$E116))</f>
        <v/>
      </c>
      <c r="F117" t="str">
        <f>IF(ISBLANK($F116)=TRUE,"",_xll.EDF(F9:F108,$F116))</f>
        <v/>
      </c>
      <c r="G117" t="str">
        <f>IF(ISBLANK($G116)=TRUE,"",_xll.EDF(G9:G108,$G116))</f>
        <v/>
      </c>
      <c r="H117" t="str">
        <f>IF(ISBLANK($H116)=TRUE,"",_xll.EDF(H9:H108,$H116))</f>
        <v/>
      </c>
      <c r="I117" t="str">
        <f>IF(ISBLANK($I116)=TRUE,"",_xll.EDF(I9:I108,$I116))</f>
        <v/>
      </c>
      <c r="J117" t="str">
        <f>IF(ISBLANK($J116)=TRUE,"",_xll.EDF(J9:J108,$J116))</f>
        <v/>
      </c>
      <c r="K117" t="str">
        <f>IF(ISBLANK($K116)=TRUE,"",_xll.EDF(K9:K108,$K116))</f>
        <v/>
      </c>
      <c r="L117" t="str">
        <f>IF(ISBLANK($L116)=TRUE,"",_xll.EDF(L9:L108,$L116))</f>
        <v/>
      </c>
      <c r="N117">
        <v>100</v>
      </c>
      <c r="O117" s="6">
        <f t="shared" si="25"/>
        <v>5.0637586739749496</v>
      </c>
      <c r="P117" s="6">
        <f>_xll.PDENSITY($O$117,SimData!$C$9:$C$108,$O$12,$O$13,0)</f>
        <v>0.10715891506320034</v>
      </c>
      <c r="Q117" s="6">
        <f t="shared" si="26"/>
        <v>5.1396374356753078</v>
      </c>
      <c r="R117" s="6">
        <f>_xll.PDENSITY($Q$117,SimData!$D$9:$D$108,$Q$12,$Q$13,0)</f>
        <v>6.9820973312263168E-2</v>
      </c>
      <c r="S117" s="6">
        <f t="shared" si="27"/>
        <v>4.9498466060743018</v>
      </c>
      <c r="T117" s="6">
        <f>_xll.PDENSITY($S$117,SimData!$E$9:$E$108,$S$12,$S$13,0)</f>
        <v>4.7988583858577044E-2</v>
      </c>
      <c r="U117" s="6">
        <f t="shared" si="28"/>
        <v>5.2115637158204331</v>
      </c>
      <c r="V117" s="6">
        <f>_xll.PDENSITY($U$117,SimData!$F$9:$F$108,$U$12,$U$13,0)</f>
        <v>3.4832618412572576E-2</v>
      </c>
      <c r="W117" s="6">
        <f t="shared" si="29"/>
        <v>4.9370944737791458</v>
      </c>
      <c r="X117" s="6">
        <f>_xll.PDENSITY($W$117,SimData!$G$9:$G$108,$W$12,$W$13,0)</f>
        <v>3.4693086706505484E-2</v>
      </c>
      <c r="Y117" s="6">
        <f t="shared" si="30"/>
        <v>4.7680692787350907</v>
      </c>
      <c r="Z117" s="6">
        <f>_xll.PDENSITY($Y$117,SimData!$H$9:$H$108,$Y$12,$Y$13,0)</f>
        <v>7.1464515199977333E-2</v>
      </c>
      <c r="AA117" s="6">
        <f t="shared" si="31"/>
        <v>4.9638630562075932</v>
      </c>
      <c r="AB117" s="6">
        <f>_xll.PDENSITY($AA$117,SimData!$I$9:$I$108,$AA$12,$AA$13,0)</f>
        <v>4.5214037935547881E-2</v>
      </c>
      <c r="AC117" s="6">
        <f t="shared" si="32"/>
        <v>4.9270279627370481</v>
      </c>
      <c r="AD117" s="6">
        <f>_xll.PDENSITY($AC$117,SimData!$J$9:$J$108,$AC$12,$AC$13,0)</f>
        <v>4.6747425362261785E-2</v>
      </c>
      <c r="AE117" s="6">
        <f t="shared" si="33"/>
        <v>5.4694119252444438</v>
      </c>
      <c r="AF117" s="6">
        <f>_xll.PDENSITY($AE$117,SimData!$K$9:$K$108,$AE$12,$AE$13,0)</f>
        <v>1.4868334180054225E-2</v>
      </c>
      <c r="AG117" s="6">
        <f t="shared" si="34"/>
        <v>4.9767282951987459</v>
      </c>
      <c r="AH117" s="6">
        <f>_xll.PDENSITY($AG$117,SimData!$L$9:$L$108,$AG$12,$AG$13,0)</f>
        <v>3.9593769866382099E-2</v>
      </c>
    </row>
    <row r="118" spans="1:34">
      <c r="A118" t="s">
        <v>49</v>
      </c>
    </row>
    <row r="119" spans="1:34">
      <c r="A119" t="s">
        <v>50</v>
      </c>
      <c r="B119" t="str">
        <f>IF(ISBLANK($B118)=TRUE,"",_xll.EDF(B9:B108,$B118))</f>
        <v/>
      </c>
      <c r="C119" t="str">
        <f>IF(ISBLANK($C118)=TRUE,"",_xll.EDF(C9:C108,$C118))</f>
        <v/>
      </c>
      <c r="D119" t="str">
        <f>IF(ISBLANK($D118)=TRUE,"",_xll.EDF(D9:D108,$D118))</f>
        <v/>
      </c>
      <c r="E119" t="str">
        <f>IF(ISBLANK($E118)=TRUE,"",_xll.EDF(E9:E108,$E118))</f>
        <v/>
      </c>
      <c r="F119" t="str">
        <f>IF(ISBLANK($F118)=TRUE,"",_xll.EDF(F9:F108,$F118))</f>
        <v/>
      </c>
      <c r="G119" t="str">
        <f>IF(ISBLANK($G118)=TRUE,"",_xll.EDF(G9:G108,$G118))</f>
        <v/>
      </c>
      <c r="H119" t="str">
        <f>IF(ISBLANK($H118)=TRUE,"",_xll.EDF(H9:H108,$H118))</f>
        <v/>
      </c>
      <c r="I119" t="str">
        <f>IF(ISBLANK($I118)=TRUE,"",_xll.EDF(I9:I108,$I118))</f>
        <v/>
      </c>
      <c r="J119" t="str">
        <f>IF(ISBLANK($J118)=TRUE,"",_xll.EDF(J9:J108,$J118))</f>
        <v/>
      </c>
      <c r="K119" t="str">
        <f>IF(ISBLANK($K118)=TRUE,"",_xll.EDF(K9:K108,$K118))</f>
        <v/>
      </c>
      <c r="L119" t="str">
        <f>IF(ISBLANK($L118)=TRUE,"",_xll.EDF(L9:L108,$L118))</f>
        <v/>
      </c>
    </row>
  </sheetData>
  <sheetCalcPr fullCalcOnLoad="1"/>
  <phoneticPr fontId="3" type="noConversion"/>
  <dataValidations count="1">
    <dataValidation type="list" allowBlank="1" showInputMessage="1" showErrorMessage="1" sqref="O13 Q13 S13 U13 W13 Y13 AA13 AC13 AE13 AG13">
      <formula1>"Cauchy,Cosinus,Double Exp,Epanechnikov,Gaussian,Histogram,Parzen,Quartic,Triangle,Triweight,Uniform"</formula1>
    </dataValidation>
  </dataValidations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StochModel </vt:lpstr>
      <vt:lpstr>SimData</vt:lpstr>
      <vt:lpstr>'StochModel '!Print_Area</vt:lpstr>
    </vt:vector>
  </TitlesOfParts>
  <Company>Department of Agricultural Economics at TAMU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Richardson</dc:creator>
  <cp:lastModifiedBy>James W. Richardson</cp:lastModifiedBy>
  <cp:lastPrinted>2002-11-24T17:46:46Z</cp:lastPrinted>
  <dcterms:created xsi:type="dcterms:W3CDTF">2001-09-12T16:39:30Z</dcterms:created>
  <dcterms:modified xsi:type="dcterms:W3CDTF">2011-02-07T05:04:46Z</dcterms:modified>
</cp:coreProperties>
</file>